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radfordgovuk-my.sharepoint.com/personal/doret_west_bradford_gov_uk/Documents/Senior Pay/"/>
    </mc:Choice>
  </mc:AlternateContent>
  <xr:revisionPtr revIDLastSave="0" documentId="8_{99996A57-9BD6-48C7-AE67-30932888E404}" xr6:coauthVersionLast="47" xr6:coauthVersionMax="47" xr10:uidLastSave="{00000000-0000-0000-0000-000000000000}"/>
  <bookViews>
    <workbookView xWindow="-69" yWindow="-9360" windowWidth="16663" windowHeight="8863" xr2:uid="{00000000-000D-0000-FFFF-FFFF00000000}"/>
  </bookViews>
  <sheets>
    <sheet name="01 April 2023" sheetId="21" r:id="rId1"/>
    <sheet name="1 April 2022" sheetId="20" r:id="rId2"/>
    <sheet name="1 April 2021" sheetId="19" r:id="rId3"/>
    <sheet name="1 April 2020" sheetId="18" r:id="rId4"/>
    <sheet name="1 April 2019" sheetId="17" r:id="rId5"/>
    <sheet name="1 April 2018" sheetId="16" r:id="rId6"/>
    <sheet name="1 April 2017" sheetId="14" r:id="rId7"/>
    <sheet name="1 April 2016" sheetId="15" r:id="rId8"/>
    <sheet name="1 January 2015" sheetId="12" r:id="rId9"/>
    <sheet name="April 2013" sheetId="11" r:id="rId10"/>
    <sheet name="27th September 2010" sheetId="10" r:id="rId11"/>
    <sheet name="April 2009" sheetId="9" r:id="rId12"/>
    <sheet name="April 2008(inc. arb)" sheetId="8" r:id="rId13"/>
    <sheet name="April 2007" sheetId="7" r:id="rId14"/>
    <sheet name="April 2006" sheetId="6" r:id="rId15"/>
    <sheet name="April 2005" sheetId="5" r:id="rId16"/>
    <sheet name="April 2004" sheetId="4" r:id="rId17"/>
    <sheet name="April 2003" sheetId="1" r:id="rId18"/>
    <sheet name="Oct 2002" sheetId="2" r:id="rId19"/>
    <sheet name="April 2002" sheetId="3" r:id="rId20"/>
  </sheets>
  <definedNames>
    <definedName name="_xlnm._FilterDatabase" localSheetId="1" hidden="1">'1 April 2022'!$A$4:$G$102</definedName>
    <definedName name="_xlnm.Print_Area" localSheetId="12">'April 2008(inc. arb)'!$A$1:$F$116</definedName>
    <definedName name="_xlnm.Print_Area" localSheetId="11">'April 2009'!$A$1:$F$104</definedName>
    <definedName name="_xlnm.Print_Titles" localSheetId="11">'April 2009'!$1:$2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1" i="21" l="1"/>
  <c r="F101" i="21"/>
  <c r="E101" i="21"/>
  <c r="G100" i="21"/>
  <c r="F100" i="21"/>
  <c r="E100" i="21"/>
  <c r="G99" i="21"/>
  <c r="F99" i="21"/>
  <c r="E99" i="21"/>
  <c r="G98" i="21"/>
  <c r="F98" i="21"/>
  <c r="E98" i="21"/>
  <c r="G97" i="21"/>
  <c r="F97" i="21"/>
  <c r="E97" i="21"/>
  <c r="G95" i="21"/>
  <c r="F95" i="21"/>
  <c r="E95" i="21"/>
  <c r="G94" i="21"/>
  <c r="F94" i="21"/>
  <c r="E94" i="21"/>
  <c r="G93" i="21"/>
  <c r="F93" i="21"/>
  <c r="E93" i="21"/>
  <c r="G92" i="21"/>
  <c r="F92" i="21"/>
  <c r="E92" i="21"/>
  <c r="G91" i="21"/>
  <c r="F91" i="21"/>
  <c r="E91" i="21"/>
  <c r="G89" i="21"/>
  <c r="F89" i="21"/>
  <c r="E89" i="21"/>
  <c r="G88" i="21"/>
  <c r="F88" i="21"/>
  <c r="E88" i="21"/>
  <c r="G87" i="21"/>
  <c r="F87" i="21"/>
  <c r="E87" i="21"/>
  <c r="G86" i="21"/>
  <c r="F86" i="21"/>
  <c r="E86" i="21"/>
  <c r="G85" i="21"/>
  <c r="F85" i="21"/>
  <c r="E85" i="21"/>
  <c r="G83" i="21"/>
  <c r="F83" i="21"/>
  <c r="E83" i="21"/>
  <c r="G82" i="21"/>
  <c r="F82" i="21"/>
  <c r="E82" i="21"/>
  <c r="G81" i="21"/>
  <c r="F81" i="21"/>
  <c r="E81" i="21"/>
  <c r="G80" i="21"/>
  <c r="F80" i="21"/>
  <c r="E80" i="21"/>
  <c r="G79" i="21"/>
  <c r="F79" i="21"/>
  <c r="E79" i="21"/>
  <c r="G77" i="21"/>
  <c r="F77" i="21"/>
  <c r="E77" i="21"/>
  <c r="G76" i="21"/>
  <c r="F76" i="21"/>
  <c r="E76" i="21"/>
  <c r="G75" i="21"/>
  <c r="F75" i="21"/>
  <c r="E75" i="21"/>
  <c r="G74" i="21"/>
  <c r="F74" i="21"/>
  <c r="E74" i="21"/>
  <c r="G73" i="21"/>
  <c r="F73" i="21"/>
  <c r="E73" i="21"/>
  <c r="G68" i="21"/>
  <c r="F68" i="21"/>
  <c r="E68" i="21"/>
  <c r="G67" i="21"/>
  <c r="F67" i="21"/>
  <c r="E67" i="21"/>
  <c r="G66" i="21"/>
  <c r="F66" i="21"/>
  <c r="E66" i="21"/>
  <c r="G65" i="21"/>
  <c r="F65" i="21"/>
  <c r="E65" i="21"/>
  <c r="G63" i="21"/>
  <c r="F63" i="21"/>
  <c r="E63" i="21"/>
  <c r="G62" i="21"/>
  <c r="F62" i="21"/>
  <c r="E62" i="21"/>
  <c r="G61" i="21"/>
  <c r="F61" i="21"/>
  <c r="E61" i="21"/>
  <c r="G60" i="21"/>
  <c r="F60" i="21"/>
  <c r="E60" i="21"/>
  <c r="G58" i="21"/>
  <c r="F58" i="21"/>
  <c r="E58" i="21"/>
  <c r="G57" i="21"/>
  <c r="F57" i="21"/>
  <c r="E57" i="21"/>
  <c r="G56" i="21"/>
  <c r="F56" i="21"/>
  <c r="E56" i="21"/>
  <c r="G55" i="21"/>
  <c r="F55" i="21"/>
  <c r="E55" i="21"/>
  <c r="G53" i="21"/>
  <c r="F53" i="21"/>
  <c r="E53" i="21"/>
  <c r="G52" i="21"/>
  <c r="F52" i="21"/>
  <c r="E52" i="21"/>
  <c r="G51" i="21"/>
  <c r="F51" i="21"/>
  <c r="E51" i="21"/>
  <c r="G50" i="21"/>
  <c r="F50" i="21"/>
  <c r="E50" i="21"/>
  <c r="G48" i="21"/>
  <c r="F48" i="21"/>
  <c r="E48" i="21"/>
  <c r="G47" i="21"/>
  <c r="F47" i="21"/>
  <c r="E47" i="21"/>
  <c r="G46" i="21"/>
  <c r="F46" i="21"/>
  <c r="E46" i="21"/>
  <c r="G45" i="21"/>
  <c r="F45" i="21"/>
  <c r="E45" i="21"/>
  <c r="G43" i="21"/>
  <c r="F43" i="21"/>
  <c r="E43" i="21"/>
  <c r="G42" i="21"/>
  <c r="F42" i="21"/>
  <c r="E42" i="21"/>
  <c r="G41" i="21"/>
  <c r="F41" i="21"/>
  <c r="E41" i="21"/>
  <c r="G40" i="21"/>
  <c r="F40" i="21"/>
  <c r="E40" i="21"/>
  <c r="G35" i="21"/>
  <c r="F35" i="21"/>
  <c r="E35" i="21"/>
  <c r="G34" i="21"/>
  <c r="F34" i="21"/>
  <c r="E34" i="21"/>
  <c r="G33" i="21"/>
  <c r="F33" i="21"/>
  <c r="E33" i="21"/>
  <c r="G32" i="21"/>
  <c r="F32" i="21"/>
  <c r="E32" i="21"/>
  <c r="G31" i="21"/>
  <c r="F31" i="21"/>
  <c r="E31" i="21"/>
  <c r="G30" i="21"/>
  <c r="F30" i="21"/>
  <c r="E30" i="21"/>
  <c r="G25" i="21"/>
  <c r="F25" i="21"/>
  <c r="E25" i="21"/>
  <c r="G24" i="21"/>
  <c r="F24" i="21"/>
  <c r="E24" i="21"/>
  <c r="G23" i="21"/>
  <c r="F23" i="21"/>
  <c r="E23" i="21"/>
  <c r="G22" i="21"/>
  <c r="F22" i="21"/>
  <c r="E22" i="21"/>
  <c r="G21" i="21"/>
  <c r="F21" i="21"/>
  <c r="E21" i="21"/>
  <c r="G20" i="21"/>
  <c r="F20" i="21"/>
  <c r="E20" i="21"/>
  <c r="G19" i="21"/>
  <c r="F19" i="21"/>
  <c r="E19" i="21"/>
  <c r="G18" i="21"/>
  <c r="F18" i="21"/>
  <c r="E18" i="21"/>
  <c r="G17" i="21"/>
  <c r="F17" i="21"/>
  <c r="E17" i="21"/>
  <c r="G16" i="21"/>
  <c r="F16" i="21"/>
  <c r="E16" i="21"/>
  <c r="G15" i="21"/>
  <c r="F15" i="21"/>
  <c r="E15" i="21"/>
  <c r="G14" i="21"/>
  <c r="F14" i="21"/>
  <c r="E14" i="21"/>
  <c r="G13" i="21"/>
  <c r="F13" i="21"/>
  <c r="E13" i="21"/>
  <c r="G12" i="21"/>
  <c r="F12" i="21"/>
  <c r="E12" i="21"/>
  <c r="G11" i="21"/>
  <c r="F11" i="21"/>
  <c r="E11" i="21"/>
  <c r="G10" i="21"/>
  <c r="F10" i="21"/>
  <c r="E10" i="21"/>
  <c r="G9" i="21"/>
  <c r="F9" i="21"/>
  <c r="E9" i="21"/>
  <c r="G8" i="21"/>
  <c r="F8" i="21"/>
  <c r="E8" i="21"/>
  <c r="G7" i="21"/>
  <c r="F7" i="21"/>
  <c r="E7" i="21"/>
  <c r="G6" i="21"/>
  <c r="F6" i="21"/>
  <c r="E6" i="21"/>
  <c r="G5" i="21"/>
  <c r="F5" i="21"/>
  <c r="E5" i="21"/>
  <c r="E111" i="20"/>
  <c r="E112" i="20"/>
  <c r="E113" i="20"/>
  <c r="E114" i="20"/>
  <c r="E115" i="20"/>
  <c r="E116" i="20"/>
  <c r="E118" i="19" l="1"/>
  <c r="E117" i="19"/>
  <c r="E116" i="19"/>
  <c r="E115" i="19"/>
  <c r="E114" i="19"/>
  <c r="E113" i="19"/>
  <c r="G102" i="20" l="1"/>
  <c r="F102" i="20"/>
  <c r="E102" i="20"/>
  <c r="G101" i="20"/>
  <c r="F101" i="20"/>
  <c r="E101" i="20"/>
  <c r="G100" i="20"/>
  <c r="F100" i="20"/>
  <c r="E100" i="20"/>
  <c r="G99" i="20"/>
  <c r="F99" i="20"/>
  <c r="E99" i="20"/>
  <c r="G98" i="20"/>
  <c r="F98" i="20"/>
  <c r="E98" i="20"/>
  <c r="G96" i="20"/>
  <c r="F96" i="20"/>
  <c r="E96" i="20"/>
  <c r="G95" i="20"/>
  <c r="F95" i="20"/>
  <c r="E95" i="20"/>
  <c r="G94" i="20"/>
  <c r="F94" i="20"/>
  <c r="E94" i="20"/>
  <c r="G93" i="20"/>
  <c r="F93" i="20"/>
  <c r="E93" i="20"/>
  <c r="G92" i="20"/>
  <c r="F92" i="20"/>
  <c r="E92" i="20"/>
  <c r="G90" i="20"/>
  <c r="F90" i="20"/>
  <c r="E90" i="20"/>
  <c r="G89" i="20"/>
  <c r="F89" i="20"/>
  <c r="E89" i="20"/>
  <c r="G88" i="20"/>
  <c r="F88" i="20"/>
  <c r="E88" i="20"/>
  <c r="G87" i="20"/>
  <c r="F87" i="20"/>
  <c r="E87" i="20"/>
  <c r="G86" i="20"/>
  <c r="F86" i="20"/>
  <c r="E86" i="20"/>
  <c r="G84" i="20"/>
  <c r="F84" i="20"/>
  <c r="E84" i="20"/>
  <c r="G83" i="20"/>
  <c r="F83" i="20"/>
  <c r="E83" i="20"/>
  <c r="G82" i="20"/>
  <c r="F82" i="20"/>
  <c r="E82" i="20"/>
  <c r="G81" i="20"/>
  <c r="F81" i="20"/>
  <c r="E81" i="20"/>
  <c r="G80" i="20"/>
  <c r="F80" i="20"/>
  <c r="E80" i="20"/>
  <c r="G78" i="20"/>
  <c r="F78" i="20"/>
  <c r="E78" i="20"/>
  <c r="G77" i="20"/>
  <c r="F77" i="20"/>
  <c r="E77" i="20"/>
  <c r="G76" i="20"/>
  <c r="F76" i="20"/>
  <c r="E76" i="20"/>
  <c r="G75" i="20"/>
  <c r="F75" i="20"/>
  <c r="E75" i="20"/>
  <c r="G74" i="20"/>
  <c r="F74" i="20"/>
  <c r="E74" i="20"/>
  <c r="G69" i="20"/>
  <c r="F69" i="20"/>
  <c r="E69" i="20"/>
  <c r="G68" i="20"/>
  <c r="F68" i="20"/>
  <c r="E68" i="20"/>
  <c r="G67" i="20"/>
  <c r="F67" i="20"/>
  <c r="E67" i="20"/>
  <c r="G66" i="20"/>
  <c r="F66" i="20"/>
  <c r="E66" i="20"/>
  <c r="G64" i="20"/>
  <c r="F64" i="20"/>
  <c r="E64" i="20"/>
  <c r="G63" i="20"/>
  <c r="F63" i="20"/>
  <c r="E63" i="20"/>
  <c r="G62" i="20"/>
  <c r="F62" i="20"/>
  <c r="E62" i="20"/>
  <c r="G61" i="20"/>
  <c r="F61" i="20"/>
  <c r="E61" i="20"/>
  <c r="G59" i="20"/>
  <c r="F59" i="20"/>
  <c r="E59" i="20"/>
  <c r="G58" i="20"/>
  <c r="F58" i="20"/>
  <c r="E58" i="20"/>
  <c r="G57" i="20"/>
  <c r="F57" i="20"/>
  <c r="E57" i="20"/>
  <c r="G56" i="20"/>
  <c r="F56" i="20"/>
  <c r="E56" i="20"/>
  <c r="G54" i="20"/>
  <c r="F54" i="20"/>
  <c r="E54" i="20"/>
  <c r="G53" i="20"/>
  <c r="F53" i="20"/>
  <c r="E53" i="20"/>
  <c r="G52" i="20"/>
  <c r="F52" i="20"/>
  <c r="E52" i="20"/>
  <c r="G51" i="20"/>
  <c r="F51" i="20"/>
  <c r="E51" i="20"/>
  <c r="G49" i="20"/>
  <c r="F49" i="20"/>
  <c r="E49" i="20"/>
  <c r="G48" i="20"/>
  <c r="F48" i="20"/>
  <c r="E48" i="20"/>
  <c r="G47" i="20"/>
  <c r="F47" i="20"/>
  <c r="E47" i="20"/>
  <c r="G46" i="20"/>
  <c r="F46" i="20"/>
  <c r="E46" i="20"/>
  <c r="G44" i="20"/>
  <c r="F44" i="20"/>
  <c r="E44" i="20"/>
  <c r="G43" i="20"/>
  <c r="F43" i="20"/>
  <c r="E43" i="20"/>
  <c r="G42" i="20"/>
  <c r="F42" i="20"/>
  <c r="E42" i="20"/>
  <c r="G41" i="20"/>
  <c r="F41" i="20"/>
  <c r="E41" i="20"/>
  <c r="G36" i="20"/>
  <c r="F36" i="20"/>
  <c r="E36" i="20"/>
  <c r="G35" i="20"/>
  <c r="F35" i="20"/>
  <c r="E35" i="20"/>
  <c r="G34" i="20"/>
  <c r="F34" i="20"/>
  <c r="E34" i="20"/>
  <c r="G33" i="20"/>
  <c r="F33" i="20"/>
  <c r="E33" i="20"/>
  <c r="G32" i="20"/>
  <c r="F32" i="20"/>
  <c r="E32" i="20"/>
  <c r="G31" i="20"/>
  <c r="F31" i="20"/>
  <c r="E31" i="20"/>
  <c r="G26" i="20"/>
  <c r="F26" i="20"/>
  <c r="E26" i="20"/>
  <c r="G25" i="20"/>
  <c r="F25" i="20"/>
  <c r="E25" i="20"/>
  <c r="G24" i="20"/>
  <c r="F24" i="20"/>
  <c r="E24" i="20"/>
  <c r="G23" i="20"/>
  <c r="F23" i="20"/>
  <c r="E23" i="20"/>
  <c r="G22" i="20"/>
  <c r="F22" i="20"/>
  <c r="E22" i="20"/>
  <c r="G21" i="20"/>
  <c r="F21" i="20"/>
  <c r="E21" i="20"/>
  <c r="G20" i="20"/>
  <c r="F20" i="20"/>
  <c r="E20" i="20"/>
  <c r="G19" i="20"/>
  <c r="F19" i="20"/>
  <c r="E19" i="20"/>
  <c r="G18" i="20"/>
  <c r="F18" i="20"/>
  <c r="E18" i="20"/>
  <c r="G17" i="20"/>
  <c r="F17" i="20"/>
  <c r="E17" i="20"/>
  <c r="G16" i="20"/>
  <c r="F16" i="20"/>
  <c r="E16" i="20"/>
  <c r="G15" i="20"/>
  <c r="F15" i="20"/>
  <c r="E15" i="20"/>
  <c r="G14" i="20"/>
  <c r="F14" i="20"/>
  <c r="E14" i="20"/>
  <c r="G13" i="20"/>
  <c r="F13" i="20"/>
  <c r="E13" i="20"/>
  <c r="G12" i="20"/>
  <c r="F12" i="20"/>
  <c r="E12" i="20"/>
  <c r="G11" i="20"/>
  <c r="F11" i="20"/>
  <c r="E11" i="20"/>
  <c r="G10" i="20"/>
  <c r="F10" i="20"/>
  <c r="E10" i="20"/>
  <c r="G9" i="20"/>
  <c r="F9" i="20"/>
  <c r="E9" i="20"/>
  <c r="G8" i="20"/>
  <c r="F8" i="20"/>
  <c r="E8" i="20"/>
  <c r="G7" i="20"/>
  <c r="F7" i="20"/>
  <c r="E7" i="20"/>
  <c r="G6" i="20"/>
  <c r="F6" i="20"/>
  <c r="E6" i="20"/>
  <c r="G5" i="20"/>
  <c r="F5" i="20"/>
  <c r="E5" i="20"/>
  <c r="G102" i="19" l="1"/>
  <c r="F102" i="19"/>
  <c r="E102" i="19"/>
  <c r="G101" i="19"/>
  <c r="F101" i="19"/>
  <c r="E101" i="19"/>
  <c r="G100" i="19"/>
  <c r="F100" i="19"/>
  <c r="E100" i="19"/>
  <c r="G99" i="19"/>
  <c r="F99" i="19"/>
  <c r="E99" i="19"/>
  <c r="G98" i="19"/>
  <c r="F98" i="19"/>
  <c r="E98" i="19"/>
  <c r="G96" i="19"/>
  <c r="F96" i="19"/>
  <c r="E96" i="19"/>
  <c r="G95" i="19"/>
  <c r="F95" i="19"/>
  <c r="E95" i="19"/>
  <c r="G94" i="19"/>
  <c r="F94" i="19"/>
  <c r="E94" i="19"/>
  <c r="G93" i="19"/>
  <c r="F93" i="19"/>
  <c r="E93" i="19"/>
  <c r="G92" i="19"/>
  <c r="F92" i="19"/>
  <c r="E92" i="19"/>
  <c r="G90" i="19"/>
  <c r="F90" i="19"/>
  <c r="E90" i="19"/>
  <c r="G89" i="19"/>
  <c r="F89" i="19"/>
  <c r="E89" i="19"/>
  <c r="G88" i="19"/>
  <c r="F88" i="19"/>
  <c r="E88" i="19"/>
  <c r="G87" i="19"/>
  <c r="F87" i="19"/>
  <c r="E87" i="19"/>
  <c r="G86" i="19"/>
  <c r="F86" i="19"/>
  <c r="E86" i="19"/>
  <c r="G84" i="19"/>
  <c r="F84" i="19"/>
  <c r="E84" i="19"/>
  <c r="G83" i="19"/>
  <c r="F83" i="19"/>
  <c r="E83" i="19"/>
  <c r="G82" i="19"/>
  <c r="F82" i="19"/>
  <c r="E82" i="19"/>
  <c r="G81" i="19"/>
  <c r="F81" i="19"/>
  <c r="E81" i="19"/>
  <c r="G80" i="19"/>
  <c r="F80" i="19"/>
  <c r="E80" i="19"/>
  <c r="G78" i="19"/>
  <c r="F78" i="19"/>
  <c r="E78" i="19"/>
  <c r="G77" i="19"/>
  <c r="F77" i="19"/>
  <c r="E77" i="19"/>
  <c r="G76" i="19"/>
  <c r="F76" i="19"/>
  <c r="E76" i="19"/>
  <c r="G75" i="19"/>
  <c r="F75" i="19"/>
  <c r="E75" i="19"/>
  <c r="G74" i="19"/>
  <c r="F74" i="19"/>
  <c r="E74" i="19"/>
  <c r="G69" i="19"/>
  <c r="F69" i="19"/>
  <c r="E69" i="19"/>
  <c r="G68" i="19"/>
  <c r="F68" i="19"/>
  <c r="E68" i="19"/>
  <c r="G67" i="19"/>
  <c r="F67" i="19"/>
  <c r="E67" i="19"/>
  <c r="G66" i="19"/>
  <c r="F66" i="19"/>
  <c r="E66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1" i="19"/>
  <c r="F31" i="19"/>
  <c r="E31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G7" i="19"/>
  <c r="F7" i="19"/>
  <c r="E7" i="19"/>
  <c r="G6" i="19"/>
  <c r="F6" i="19"/>
  <c r="E6" i="19"/>
  <c r="G5" i="19"/>
  <c r="F5" i="19"/>
  <c r="E5" i="19"/>
  <c r="D10" i="3"/>
  <c r="E10" i="3"/>
  <c r="F10" i="3"/>
  <c r="E11" i="3"/>
  <c r="F11" i="3"/>
  <c r="E12" i="3"/>
  <c r="F12" i="3"/>
  <c r="E13" i="3"/>
  <c r="F13" i="3"/>
  <c r="E14" i="3"/>
  <c r="F14" i="3"/>
  <c r="E15" i="3"/>
  <c r="F15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9" i="3"/>
  <c r="E29" i="3"/>
  <c r="F29" i="3"/>
  <c r="D30" i="3"/>
  <c r="E30" i="3"/>
  <c r="F30" i="3"/>
  <c r="D31" i="3"/>
  <c r="E31" i="3"/>
  <c r="F31" i="3"/>
  <c r="D33" i="3"/>
  <c r="E33" i="3"/>
  <c r="F33" i="3"/>
  <c r="D34" i="3"/>
  <c r="E34" i="3"/>
  <c r="F34" i="3"/>
  <c r="D35" i="3"/>
  <c r="E35" i="3"/>
  <c r="F35" i="3"/>
  <c r="D36" i="3"/>
  <c r="E36" i="3"/>
  <c r="F36" i="3"/>
  <c r="D38" i="3"/>
  <c r="E38" i="3"/>
  <c r="F38" i="3"/>
  <c r="D39" i="3"/>
  <c r="E39" i="3"/>
  <c r="F39" i="3"/>
  <c r="D40" i="3"/>
  <c r="E40" i="3"/>
  <c r="F40" i="3"/>
  <c r="D41" i="3"/>
  <c r="E41" i="3"/>
  <c r="F41" i="3"/>
  <c r="D43" i="3"/>
  <c r="E43" i="3"/>
  <c r="F43" i="3"/>
  <c r="D44" i="3"/>
  <c r="E44" i="3"/>
  <c r="F44" i="3"/>
  <c r="D45" i="3"/>
  <c r="E45" i="3"/>
  <c r="F45" i="3"/>
  <c r="D46" i="3"/>
  <c r="E46" i="3"/>
  <c r="F46" i="3"/>
  <c r="D48" i="3"/>
  <c r="E48" i="3"/>
  <c r="F48" i="3"/>
  <c r="D49" i="3"/>
  <c r="E49" i="3"/>
  <c r="F49" i="3"/>
  <c r="D50" i="3"/>
  <c r="E50" i="3"/>
  <c r="F50" i="3"/>
  <c r="D54" i="3"/>
  <c r="E54" i="3"/>
  <c r="F54" i="3"/>
  <c r="D55" i="3"/>
  <c r="E55" i="3"/>
  <c r="F55" i="3"/>
  <c r="D56" i="3"/>
  <c r="E56" i="3"/>
  <c r="F56" i="3"/>
  <c r="D58" i="3"/>
  <c r="E58" i="3"/>
  <c r="F58" i="3"/>
  <c r="D59" i="3"/>
  <c r="E59" i="3"/>
  <c r="F59" i="3"/>
  <c r="D60" i="3"/>
  <c r="E60" i="3"/>
  <c r="F60" i="3"/>
  <c r="D65" i="3"/>
  <c r="E65" i="3"/>
  <c r="F65" i="3"/>
  <c r="D66" i="3"/>
  <c r="E66" i="3"/>
  <c r="F66" i="3"/>
  <c r="D67" i="3"/>
  <c r="E67" i="3"/>
  <c r="F67" i="3"/>
  <c r="D68" i="3"/>
  <c r="E68" i="3"/>
  <c r="F68" i="3"/>
  <c r="D70" i="3"/>
  <c r="E70" i="3"/>
  <c r="F70" i="3"/>
  <c r="D71" i="3"/>
  <c r="E71" i="3"/>
  <c r="F71" i="3"/>
  <c r="D72" i="3"/>
  <c r="E72" i="3"/>
  <c r="F72" i="3"/>
  <c r="D73" i="3"/>
  <c r="E73" i="3"/>
  <c r="F73" i="3"/>
  <c r="D75" i="3"/>
  <c r="E75" i="3"/>
  <c r="F75" i="3"/>
  <c r="D76" i="3"/>
  <c r="E76" i="3"/>
  <c r="F76" i="3"/>
  <c r="D77" i="3"/>
  <c r="E77" i="3"/>
  <c r="F77" i="3"/>
  <c r="D78" i="3"/>
  <c r="E78" i="3"/>
  <c r="F78" i="3"/>
  <c r="D80" i="3"/>
  <c r="E80" i="3"/>
  <c r="F80" i="3"/>
  <c r="D81" i="3"/>
  <c r="E81" i="3"/>
  <c r="F81" i="3"/>
  <c r="D82" i="3"/>
  <c r="E82" i="3"/>
  <c r="F82" i="3"/>
  <c r="D83" i="3"/>
  <c r="E83" i="3"/>
  <c r="F83" i="3"/>
  <c r="D85" i="3"/>
  <c r="E85" i="3"/>
  <c r="F85" i="3"/>
  <c r="D86" i="3"/>
  <c r="E86" i="3"/>
  <c r="F86" i="3"/>
  <c r="D87" i="3"/>
  <c r="E87" i="3"/>
  <c r="F87" i="3"/>
  <c r="D88" i="3"/>
  <c r="E88" i="3"/>
  <c r="F88" i="3"/>
  <c r="D90" i="3"/>
  <c r="E90" i="3"/>
  <c r="F90" i="3"/>
  <c r="D91" i="3"/>
  <c r="E91" i="3"/>
  <c r="F91" i="3"/>
  <c r="D92" i="3"/>
  <c r="E92" i="3"/>
  <c r="F92" i="3"/>
  <c r="D93" i="3"/>
  <c r="E93" i="3"/>
  <c r="F93" i="3"/>
  <c r="D98" i="3"/>
  <c r="E98" i="3"/>
  <c r="F98" i="3"/>
  <c r="D99" i="3"/>
  <c r="E99" i="3"/>
  <c r="F99" i="3"/>
  <c r="D100" i="3"/>
  <c r="E100" i="3"/>
  <c r="F100" i="3"/>
  <c r="D101" i="3"/>
  <c r="E101" i="3"/>
  <c r="F101" i="3"/>
  <c r="D102" i="3"/>
  <c r="E102" i="3"/>
  <c r="F102" i="3"/>
  <c r="D104" i="3"/>
  <c r="E104" i="3"/>
  <c r="F104" i="3"/>
  <c r="D105" i="3"/>
  <c r="E105" i="3"/>
  <c r="F105" i="3"/>
  <c r="D106" i="3"/>
  <c r="E106" i="3"/>
  <c r="F106" i="3"/>
  <c r="D107" i="3"/>
  <c r="E107" i="3"/>
  <c r="F107" i="3"/>
  <c r="D108" i="3"/>
  <c r="E108" i="3"/>
  <c r="F108" i="3"/>
  <c r="D110" i="3"/>
  <c r="E110" i="3"/>
  <c r="F110" i="3"/>
  <c r="D111" i="3"/>
  <c r="E111" i="3"/>
  <c r="F111" i="3"/>
  <c r="D112" i="3"/>
  <c r="E112" i="3"/>
  <c r="F112" i="3"/>
  <c r="D113" i="3"/>
  <c r="E113" i="3"/>
  <c r="F113" i="3"/>
  <c r="D114" i="3"/>
  <c r="E114" i="3"/>
  <c r="F114" i="3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9" i="2"/>
  <c r="E29" i="2"/>
  <c r="F29" i="2"/>
  <c r="D30" i="2"/>
  <c r="E30" i="2"/>
  <c r="F30" i="2"/>
  <c r="D31" i="2"/>
  <c r="E31" i="2"/>
  <c r="F31" i="2"/>
  <c r="D33" i="2"/>
  <c r="E33" i="2"/>
  <c r="F33" i="2"/>
  <c r="D34" i="2"/>
  <c r="E34" i="2"/>
  <c r="F34" i="2"/>
  <c r="D35" i="2"/>
  <c r="E35" i="2"/>
  <c r="F35" i="2"/>
  <c r="D36" i="2"/>
  <c r="E36" i="2"/>
  <c r="F36" i="2"/>
  <c r="D38" i="2"/>
  <c r="E38" i="2"/>
  <c r="F38" i="2"/>
  <c r="D39" i="2"/>
  <c r="E39" i="2"/>
  <c r="F39" i="2"/>
  <c r="D40" i="2"/>
  <c r="E40" i="2"/>
  <c r="F40" i="2"/>
  <c r="D41" i="2"/>
  <c r="E41" i="2"/>
  <c r="F41" i="2"/>
  <c r="D43" i="2"/>
  <c r="E43" i="2"/>
  <c r="F43" i="2"/>
  <c r="D44" i="2"/>
  <c r="E44" i="2"/>
  <c r="F44" i="2"/>
  <c r="D45" i="2"/>
  <c r="E45" i="2"/>
  <c r="F45" i="2"/>
  <c r="D46" i="2"/>
  <c r="E46" i="2"/>
  <c r="F46" i="2"/>
  <c r="D48" i="2"/>
  <c r="E48" i="2"/>
  <c r="F48" i="2"/>
  <c r="D49" i="2"/>
  <c r="E49" i="2"/>
  <c r="F49" i="2"/>
  <c r="D50" i="2"/>
  <c r="E50" i="2"/>
  <c r="F50" i="2"/>
  <c r="D54" i="2"/>
  <c r="E54" i="2"/>
  <c r="F54" i="2"/>
  <c r="D55" i="2"/>
  <c r="E55" i="2"/>
  <c r="F55" i="2"/>
  <c r="D56" i="2"/>
  <c r="E56" i="2"/>
  <c r="F56" i="2"/>
  <c r="D58" i="2"/>
  <c r="E58" i="2"/>
  <c r="F58" i="2"/>
  <c r="D59" i="2"/>
  <c r="E59" i="2"/>
  <c r="F59" i="2"/>
  <c r="D60" i="2"/>
  <c r="E60" i="2"/>
  <c r="F60" i="2"/>
  <c r="D65" i="2"/>
  <c r="E65" i="2"/>
  <c r="F65" i="2"/>
  <c r="D66" i="2"/>
  <c r="E66" i="2"/>
  <c r="F66" i="2"/>
  <c r="D67" i="2"/>
  <c r="E67" i="2"/>
  <c r="F67" i="2"/>
  <c r="D68" i="2"/>
  <c r="E68" i="2"/>
  <c r="F68" i="2"/>
  <c r="D70" i="2"/>
  <c r="E70" i="2"/>
  <c r="F70" i="2"/>
  <c r="D71" i="2"/>
  <c r="E71" i="2"/>
  <c r="F71" i="2"/>
  <c r="D72" i="2"/>
  <c r="E72" i="2"/>
  <c r="F72" i="2"/>
  <c r="D73" i="2"/>
  <c r="E73" i="2"/>
  <c r="F73" i="2"/>
  <c r="D75" i="2"/>
  <c r="E75" i="2"/>
  <c r="F75" i="2"/>
  <c r="D76" i="2"/>
  <c r="E76" i="2"/>
  <c r="F76" i="2"/>
  <c r="D77" i="2"/>
  <c r="E77" i="2"/>
  <c r="F77" i="2"/>
  <c r="D78" i="2"/>
  <c r="E78" i="2"/>
  <c r="F78" i="2"/>
  <c r="D80" i="2"/>
  <c r="E80" i="2"/>
  <c r="F80" i="2"/>
  <c r="D81" i="2"/>
  <c r="E81" i="2"/>
  <c r="F81" i="2"/>
  <c r="D82" i="2"/>
  <c r="E82" i="2"/>
  <c r="F82" i="2"/>
  <c r="D83" i="2"/>
  <c r="E83" i="2"/>
  <c r="F83" i="2"/>
  <c r="D85" i="2"/>
  <c r="E85" i="2"/>
  <c r="F85" i="2"/>
  <c r="D86" i="2"/>
  <c r="E86" i="2"/>
  <c r="F86" i="2"/>
  <c r="D87" i="2"/>
  <c r="E87" i="2"/>
  <c r="F87" i="2"/>
  <c r="D88" i="2"/>
  <c r="E88" i="2"/>
  <c r="F88" i="2"/>
  <c r="D90" i="2"/>
  <c r="E90" i="2"/>
  <c r="F90" i="2"/>
  <c r="D91" i="2"/>
  <c r="E91" i="2"/>
  <c r="F91" i="2"/>
  <c r="D92" i="2"/>
  <c r="E92" i="2"/>
  <c r="F92" i="2"/>
  <c r="D93" i="2"/>
  <c r="E93" i="2"/>
  <c r="F93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4" i="2"/>
  <c r="E104" i="2"/>
  <c r="F104" i="2"/>
  <c r="D105" i="2"/>
  <c r="E105" i="2"/>
  <c r="F105" i="2"/>
  <c r="D106" i="2"/>
  <c r="E106" i="2"/>
  <c r="F106" i="2"/>
  <c r="D107" i="2"/>
  <c r="E107" i="2"/>
  <c r="F107" i="2"/>
  <c r="D108" i="2"/>
  <c r="E108" i="2"/>
  <c r="F108" i="2"/>
  <c r="D110" i="2"/>
  <c r="E110" i="2"/>
  <c r="F110" i="2"/>
  <c r="D111" i="2"/>
  <c r="E111" i="2"/>
  <c r="F111" i="2"/>
  <c r="D112" i="2"/>
  <c r="E112" i="2"/>
  <c r="F112" i="2"/>
  <c r="D113" i="2"/>
  <c r="E113" i="2"/>
  <c r="F113" i="2"/>
  <c r="D114" i="2"/>
  <c r="E114" i="2"/>
  <c r="F114" i="2"/>
  <c r="E10" i="1"/>
  <c r="F10" i="1"/>
  <c r="D10" i="1" s="1"/>
  <c r="D11" i="1"/>
  <c r="E11" i="1"/>
  <c r="F11" i="1"/>
  <c r="E12" i="1"/>
  <c r="F12" i="1"/>
  <c r="D12" i="1" s="1"/>
  <c r="E13" i="1"/>
  <c r="F13" i="1"/>
  <c r="D13" i="1" s="1"/>
  <c r="E14" i="1"/>
  <c r="F14" i="1"/>
  <c r="D14" i="1" s="1"/>
  <c r="E15" i="1"/>
  <c r="F15" i="1"/>
  <c r="D15" i="1" s="1"/>
  <c r="F18" i="1"/>
  <c r="E22" i="1"/>
  <c r="F22" i="1"/>
  <c r="D22" i="1" s="1"/>
  <c r="E23" i="1"/>
  <c r="F23" i="1"/>
  <c r="D23" i="1" s="1"/>
  <c r="E24" i="1"/>
  <c r="F24" i="1"/>
  <c r="D24" i="1" s="1"/>
  <c r="E25" i="1"/>
  <c r="F25" i="1"/>
  <c r="D25" i="1" s="1"/>
  <c r="E26" i="1"/>
  <c r="F26" i="1"/>
  <c r="D26" i="1" s="1"/>
  <c r="E27" i="1"/>
  <c r="F27" i="1"/>
  <c r="D27" i="1" s="1"/>
  <c r="E29" i="1"/>
  <c r="F29" i="1"/>
  <c r="D29" i="1" s="1"/>
  <c r="E30" i="1"/>
  <c r="F30" i="1"/>
  <c r="D30" i="1" s="1"/>
  <c r="E31" i="1"/>
  <c r="F31" i="1"/>
  <c r="D31" i="1" s="1"/>
  <c r="E33" i="1"/>
  <c r="F33" i="1"/>
  <c r="D33" i="1" s="1"/>
  <c r="E34" i="1"/>
  <c r="F34" i="1"/>
  <c r="D34" i="1" s="1"/>
  <c r="E35" i="1"/>
  <c r="F35" i="1"/>
  <c r="D35" i="1" s="1"/>
  <c r="D36" i="1"/>
  <c r="E36" i="1"/>
  <c r="F36" i="1"/>
  <c r="D38" i="1"/>
  <c r="E38" i="1"/>
  <c r="F38" i="1"/>
  <c r="E39" i="1"/>
  <c r="F39" i="1"/>
  <c r="D39" i="1" s="1"/>
  <c r="D40" i="1"/>
  <c r="E40" i="1"/>
  <c r="F40" i="1"/>
  <c r="D41" i="1"/>
  <c r="E41" i="1"/>
  <c r="F41" i="1"/>
  <c r="E43" i="1"/>
  <c r="F43" i="1"/>
  <c r="D43" i="1" s="1"/>
  <c r="E44" i="1"/>
  <c r="F44" i="1"/>
  <c r="D44" i="1" s="1"/>
  <c r="E45" i="1"/>
  <c r="F45" i="1"/>
  <c r="D45" i="1" s="1"/>
  <c r="E46" i="1"/>
  <c r="F46" i="1"/>
  <c r="D46" i="1" s="1"/>
  <c r="E48" i="1"/>
  <c r="F48" i="1"/>
  <c r="D48" i="1" s="1"/>
  <c r="E49" i="1"/>
  <c r="F49" i="1"/>
  <c r="D49" i="1" s="1"/>
  <c r="E50" i="1"/>
  <c r="F50" i="1"/>
  <c r="D50" i="1" s="1"/>
  <c r="E54" i="1"/>
  <c r="F54" i="1"/>
  <c r="D54" i="1" s="1"/>
  <c r="E55" i="1"/>
  <c r="F55" i="1"/>
  <c r="D55" i="1" s="1"/>
  <c r="E56" i="1"/>
  <c r="F56" i="1"/>
  <c r="D56" i="1" s="1"/>
  <c r="E58" i="1"/>
  <c r="F58" i="1"/>
  <c r="D58" i="1" s="1"/>
  <c r="D59" i="1"/>
  <c r="E59" i="1"/>
  <c r="F59" i="1"/>
  <c r="D60" i="1"/>
  <c r="E60" i="1"/>
  <c r="F60" i="1"/>
  <c r="E65" i="1"/>
  <c r="F65" i="1"/>
  <c r="D65" i="1" s="1"/>
  <c r="D66" i="1"/>
  <c r="E66" i="1"/>
  <c r="F66" i="1"/>
  <c r="D67" i="1"/>
  <c r="E67" i="1"/>
  <c r="F67" i="1"/>
  <c r="E68" i="1"/>
  <c r="F68" i="1"/>
  <c r="D68" i="1" s="1"/>
  <c r="E70" i="1"/>
  <c r="F70" i="1"/>
  <c r="D70" i="1" s="1"/>
  <c r="E71" i="1"/>
  <c r="F71" i="1"/>
  <c r="D71" i="1" s="1"/>
  <c r="E72" i="1"/>
  <c r="F72" i="1"/>
  <c r="D72" i="1" s="1"/>
  <c r="E73" i="1"/>
  <c r="F73" i="1"/>
  <c r="D73" i="1" s="1"/>
  <c r="E75" i="1"/>
  <c r="F75" i="1"/>
  <c r="D75" i="1" s="1"/>
  <c r="E76" i="1"/>
  <c r="F76" i="1"/>
  <c r="D76" i="1" s="1"/>
  <c r="E77" i="1"/>
  <c r="F77" i="1"/>
  <c r="D77" i="1" s="1"/>
  <c r="E78" i="1"/>
  <c r="F78" i="1"/>
  <c r="D78" i="1" s="1"/>
  <c r="E80" i="1"/>
  <c r="F80" i="1"/>
  <c r="D80" i="1" s="1"/>
  <c r="E81" i="1"/>
  <c r="F81" i="1"/>
  <c r="D81" i="1" s="1"/>
  <c r="D82" i="1"/>
  <c r="E82" i="1"/>
  <c r="F82" i="1"/>
  <c r="D83" i="1"/>
  <c r="E83" i="1"/>
  <c r="F83" i="1"/>
  <c r="E85" i="1"/>
  <c r="F85" i="1"/>
  <c r="D85" i="1" s="1"/>
  <c r="D86" i="1"/>
  <c r="E86" i="1"/>
  <c r="F86" i="1"/>
  <c r="D87" i="1"/>
  <c r="E87" i="1"/>
  <c r="F87" i="1"/>
  <c r="E88" i="1"/>
  <c r="F88" i="1"/>
  <c r="D88" i="1" s="1"/>
  <c r="E90" i="1"/>
  <c r="F90" i="1"/>
  <c r="D90" i="1" s="1"/>
  <c r="E91" i="1"/>
  <c r="F91" i="1"/>
  <c r="D91" i="1" s="1"/>
  <c r="E92" i="1"/>
  <c r="F92" i="1"/>
  <c r="D92" i="1" s="1"/>
  <c r="E93" i="1"/>
  <c r="F93" i="1"/>
  <c r="D93" i="1" s="1"/>
  <c r="E98" i="1"/>
  <c r="F98" i="1"/>
  <c r="D98" i="1" s="1"/>
  <c r="E99" i="1"/>
  <c r="F99" i="1"/>
  <c r="D99" i="1" s="1"/>
  <c r="E100" i="1"/>
  <c r="F100" i="1"/>
  <c r="D100" i="1" s="1"/>
  <c r="E101" i="1"/>
  <c r="F101" i="1"/>
  <c r="D101" i="1" s="1"/>
  <c r="E102" i="1"/>
  <c r="F102" i="1"/>
  <c r="D102" i="1" s="1"/>
  <c r="E104" i="1"/>
  <c r="F104" i="1"/>
  <c r="D104" i="1" s="1"/>
  <c r="D105" i="1"/>
  <c r="E105" i="1"/>
  <c r="F105" i="1"/>
  <c r="D106" i="1"/>
  <c r="E106" i="1"/>
  <c r="F106" i="1"/>
  <c r="E107" i="1"/>
  <c r="F107" i="1"/>
  <c r="D107" i="1" s="1"/>
  <c r="D108" i="1"/>
  <c r="E108" i="1"/>
  <c r="F108" i="1"/>
  <c r="D110" i="1"/>
  <c r="E110" i="1"/>
  <c r="F110" i="1"/>
  <c r="E111" i="1"/>
  <c r="F111" i="1"/>
  <c r="D111" i="1" s="1"/>
  <c r="E112" i="1"/>
  <c r="F112" i="1"/>
  <c r="D112" i="1" s="1"/>
  <c r="E113" i="1"/>
  <c r="F113" i="1"/>
  <c r="D113" i="1" s="1"/>
  <c r="E114" i="1"/>
  <c r="F114" i="1"/>
  <c r="D114" i="1" s="1"/>
  <c r="E10" i="4"/>
  <c r="F10" i="4"/>
  <c r="D10" i="4" s="1"/>
  <c r="E11" i="4"/>
  <c r="F11" i="4"/>
  <c r="D11" i="4" s="1"/>
  <c r="E12" i="4"/>
  <c r="F12" i="4"/>
  <c r="D12" i="4" s="1"/>
  <c r="E13" i="4"/>
  <c r="F13" i="4"/>
  <c r="D13" i="4" s="1"/>
  <c r="E14" i="4"/>
  <c r="F14" i="4"/>
  <c r="D14" i="4" s="1"/>
  <c r="E15" i="4"/>
  <c r="F15" i="4"/>
  <c r="D15" i="4" s="1"/>
  <c r="E22" i="4"/>
  <c r="F22" i="4"/>
  <c r="D22" i="4" s="1"/>
  <c r="D23" i="4"/>
  <c r="E23" i="4"/>
  <c r="F23" i="4"/>
  <c r="D24" i="4"/>
  <c r="E24" i="4"/>
  <c r="F24" i="4"/>
  <c r="E25" i="4"/>
  <c r="F25" i="4"/>
  <c r="D25" i="4" s="1"/>
  <c r="D26" i="4"/>
  <c r="E26" i="4"/>
  <c r="F26" i="4"/>
  <c r="D27" i="4"/>
  <c r="E27" i="4"/>
  <c r="F27" i="4"/>
  <c r="E29" i="4"/>
  <c r="F29" i="4"/>
  <c r="D29" i="4" s="1"/>
  <c r="E30" i="4"/>
  <c r="F30" i="4"/>
  <c r="D30" i="4" s="1"/>
  <c r="E31" i="4"/>
  <c r="F31" i="4"/>
  <c r="D31" i="4" s="1"/>
  <c r="E33" i="4"/>
  <c r="F33" i="4"/>
  <c r="D33" i="4" s="1"/>
  <c r="E34" i="4"/>
  <c r="F34" i="4"/>
  <c r="D34" i="4" s="1"/>
  <c r="E35" i="4"/>
  <c r="F35" i="4"/>
  <c r="D35" i="4" s="1"/>
  <c r="E36" i="4"/>
  <c r="F36" i="4"/>
  <c r="D36" i="4" s="1"/>
  <c r="E38" i="4"/>
  <c r="F38" i="4"/>
  <c r="D38" i="4" s="1"/>
  <c r="E39" i="4"/>
  <c r="F39" i="4"/>
  <c r="D39" i="4" s="1"/>
  <c r="E40" i="4"/>
  <c r="F40" i="4"/>
  <c r="D40" i="4" s="1"/>
  <c r="E41" i="4"/>
  <c r="F41" i="4"/>
  <c r="D41" i="4" s="1"/>
  <c r="D43" i="4"/>
  <c r="E43" i="4"/>
  <c r="F43" i="4"/>
  <c r="D44" i="4"/>
  <c r="E44" i="4"/>
  <c r="F44" i="4"/>
  <c r="E45" i="4"/>
  <c r="F45" i="4"/>
  <c r="D45" i="4" s="1"/>
  <c r="D46" i="4"/>
  <c r="E46" i="4"/>
  <c r="F46" i="4"/>
  <c r="D48" i="4"/>
  <c r="E48" i="4"/>
  <c r="F48" i="4"/>
  <c r="E49" i="4"/>
  <c r="F49" i="4"/>
  <c r="D49" i="4" s="1"/>
  <c r="E50" i="4"/>
  <c r="F50" i="4"/>
  <c r="D50" i="4" s="1"/>
  <c r="E54" i="4"/>
  <c r="F54" i="4"/>
  <c r="D54" i="4" s="1"/>
  <c r="E55" i="4"/>
  <c r="F55" i="4"/>
  <c r="D55" i="4" s="1"/>
  <c r="E56" i="4"/>
  <c r="F56" i="4"/>
  <c r="D56" i="4" s="1"/>
  <c r="E58" i="4"/>
  <c r="F58" i="4"/>
  <c r="D58" i="4" s="1"/>
  <c r="E59" i="4"/>
  <c r="F59" i="4"/>
  <c r="D59" i="4" s="1"/>
  <c r="E60" i="4"/>
  <c r="F60" i="4"/>
  <c r="D60" i="4" s="1"/>
  <c r="E65" i="4"/>
  <c r="F65" i="4"/>
  <c r="D65" i="4" s="1"/>
  <c r="E66" i="4"/>
  <c r="F66" i="4"/>
  <c r="D66" i="4" s="1"/>
  <c r="E67" i="4"/>
  <c r="F67" i="4"/>
  <c r="D67" i="4" s="1"/>
  <c r="D68" i="4"/>
  <c r="E68" i="4"/>
  <c r="F68" i="4"/>
  <c r="D70" i="4"/>
  <c r="E70" i="4"/>
  <c r="F70" i="4"/>
  <c r="E71" i="4"/>
  <c r="F71" i="4"/>
  <c r="D71" i="4" s="1"/>
  <c r="D72" i="4"/>
  <c r="E72" i="4"/>
  <c r="F72" i="4"/>
  <c r="D73" i="4"/>
  <c r="E73" i="4"/>
  <c r="F73" i="4"/>
  <c r="E75" i="4"/>
  <c r="F75" i="4"/>
  <c r="D75" i="4" s="1"/>
  <c r="E76" i="4"/>
  <c r="F76" i="4"/>
  <c r="D76" i="4" s="1"/>
  <c r="E77" i="4"/>
  <c r="F77" i="4"/>
  <c r="D77" i="4" s="1"/>
  <c r="E78" i="4"/>
  <c r="F78" i="4"/>
  <c r="D78" i="4" s="1"/>
  <c r="E80" i="4"/>
  <c r="F80" i="4"/>
  <c r="D80" i="4" s="1"/>
  <c r="E81" i="4"/>
  <c r="F81" i="4"/>
  <c r="D81" i="4" s="1"/>
  <c r="E82" i="4"/>
  <c r="F82" i="4"/>
  <c r="D82" i="4" s="1"/>
  <c r="E83" i="4"/>
  <c r="F83" i="4"/>
  <c r="D83" i="4" s="1"/>
  <c r="E85" i="4"/>
  <c r="F85" i="4"/>
  <c r="D85" i="4" s="1"/>
  <c r="E86" i="4"/>
  <c r="F86" i="4"/>
  <c r="D86" i="4" s="1"/>
  <c r="E87" i="4"/>
  <c r="F87" i="4"/>
  <c r="D87" i="4" s="1"/>
  <c r="D88" i="4"/>
  <c r="E88" i="4"/>
  <c r="F88" i="4"/>
  <c r="D90" i="4"/>
  <c r="E90" i="4"/>
  <c r="F90" i="4"/>
  <c r="E91" i="4"/>
  <c r="F91" i="4"/>
  <c r="D91" i="4" s="1"/>
  <c r="D92" i="4"/>
  <c r="E92" i="4"/>
  <c r="F92" i="4"/>
  <c r="D93" i="4"/>
  <c r="E93" i="4"/>
  <c r="F93" i="4"/>
  <c r="E98" i="4"/>
  <c r="F98" i="4"/>
  <c r="D98" i="4" s="1"/>
  <c r="E99" i="4"/>
  <c r="F99" i="4"/>
  <c r="D99" i="4" s="1"/>
  <c r="E100" i="4"/>
  <c r="F100" i="4"/>
  <c r="D100" i="4" s="1"/>
  <c r="E101" i="4"/>
  <c r="F101" i="4"/>
  <c r="D101" i="4" s="1"/>
  <c r="E102" i="4"/>
  <c r="F102" i="4"/>
  <c r="D102" i="4" s="1"/>
  <c r="E104" i="4"/>
  <c r="F104" i="4"/>
  <c r="D104" i="4" s="1"/>
  <c r="E105" i="4"/>
  <c r="F105" i="4"/>
  <c r="D105" i="4" s="1"/>
  <c r="E106" i="4"/>
  <c r="F106" i="4"/>
  <c r="D106" i="4" s="1"/>
  <c r="E107" i="4"/>
  <c r="F107" i="4"/>
  <c r="D107" i="4" s="1"/>
  <c r="E108" i="4"/>
  <c r="F108" i="4"/>
  <c r="D108" i="4" s="1"/>
  <c r="E110" i="4"/>
  <c r="F110" i="4"/>
  <c r="D110" i="4" s="1"/>
  <c r="D111" i="4"/>
  <c r="E111" i="4"/>
  <c r="F111" i="4"/>
  <c r="D112" i="4"/>
  <c r="E112" i="4"/>
  <c r="F112" i="4"/>
  <c r="E113" i="4"/>
  <c r="F113" i="4"/>
  <c r="D113" i="4" s="1"/>
  <c r="D114" i="4"/>
  <c r="E114" i="4"/>
  <c r="F114" i="4"/>
  <c r="D10" i="5"/>
  <c r="E10" i="5"/>
  <c r="F10" i="5"/>
  <c r="E11" i="5"/>
  <c r="F11" i="5"/>
  <c r="D11" i="5" s="1"/>
  <c r="E12" i="5"/>
  <c r="F12" i="5"/>
  <c r="D12" i="5" s="1"/>
  <c r="E13" i="5"/>
  <c r="F13" i="5"/>
  <c r="D13" i="5" s="1"/>
  <c r="E14" i="5"/>
  <c r="F14" i="5"/>
  <c r="D14" i="5" s="1"/>
  <c r="E15" i="5"/>
  <c r="F15" i="5"/>
  <c r="D15" i="5" s="1"/>
  <c r="E22" i="5"/>
  <c r="F22" i="5"/>
  <c r="D22" i="5" s="1"/>
  <c r="E23" i="5"/>
  <c r="F23" i="5"/>
  <c r="D23" i="5" s="1"/>
  <c r="E24" i="5"/>
  <c r="F24" i="5"/>
  <c r="D24" i="5" s="1"/>
  <c r="E25" i="5"/>
  <c r="F25" i="5"/>
  <c r="D25" i="5" s="1"/>
  <c r="E26" i="5"/>
  <c r="F26" i="5"/>
  <c r="D26" i="5" s="1"/>
  <c r="E27" i="5"/>
  <c r="F27" i="5"/>
  <c r="D27" i="5" s="1"/>
  <c r="D29" i="5"/>
  <c r="E29" i="5"/>
  <c r="F29" i="5"/>
  <c r="D30" i="5"/>
  <c r="E30" i="5"/>
  <c r="F30" i="5"/>
  <c r="E31" i="5"/>
  <c r="F31" i="5"/>
  <c r="D31" i="5" s="1"/>
  <c r="D33" i="5"/>
  <c r="E33" i="5"/>
  <c r="F33" i="5"/>
  <c r="D34" i="5"/>
  <c r="E34" i="5"/>
  <c r="F34" i="5"/>
  <c r="E35" i="5"/>
  <c r="F35" i="5"/>
  <c r="D35" i="5" s="1"/>
  <c r="E36" i="5"/>
  <c r="F36" i="5"/>
  <c r="D36" i="5" s="1"/>
  <c r="E38" i="5"/>
  <c r="F38" i="5"/>
  <c r="D38" i="5" s="1"/>
  <c r="E39" i="5"/>
  <c r="F39" i="5"/>
  <c r="D39" i="5" s="1"/>
  <c r="E40" i="5"/>
  <c r="F40" i="5"/>
  <c r="D40" i="5" s="1"/>
  <c r="E41" i="5"/>
  <c r="F41" i="5"/>
  <c r="D41" i="5" s="1"/>
  <c r="E43" i="5"/>
  <c r="F43" i="5"/>
  <c r="D43" i="5" s="1"/>
  <c r="E44" i="5"/>
  <c r="F44" i="5"/>
  <c r="D44" i="5" s="1"/>
  <c r="E45" i="5"/>
  <c r="F45" i="5"/>
  <c r="D45" i="5" s="1"/>
  <c r="E46" i="5"/>
  <c r="F46" i="5"/>
  <c r="D46" i="5" s="1"/>
  <c r="E48" i="5"/>
  <c r="F48" i="5"/>
  <c r="D48" i="5" s="1"/>
  <c r="D49" i="5"/>
  <c r="E49" i="5"/>
  <c r="F49" i="5"/>
  <c r="D50" i="5"/>
  <c r="E50" i="5"/>
  <c r="F50" i="5"/>
  <c r="E54" i="5"/>
  <c r="F54" i="5"/>
  <c r="D54" i="5" s="1"/>
  <c r="D55" i="5"/>
  <c r="E55" i="5"/>
  <c r="F55" i="5"/>
  <c r="D56" i="5"/>
  <c r="E56" i="5"/>
  <c r="F56" i="5"/>
  <c r="E58" i="5"/>
  <c r="F58" i="5"/>
  <c r="D58" i="5" s="1"/>
  <c r="E59" i="5"/>
  <c r="F59" i="5"/>
  <c r="D59" i="5" s="1"/>
  <c r="E60" i="5"/>
  <c r="F60" i="5"/>
  <c r="D60" i="5" s="1"/>
  <c r="E65" i="5"/>
  <c r="F65" i="5"/>
  <c r="D65" i="5" s="1"/>
  <c r="E66" i="5"/>
  <c r="F66" i="5"/>
  <c r="D66" i="5" s="1"/>
  <c r="E67" i="5"/>
  <c r="F67" i="5"/>
  <c r="D67" i="5" s="1"/>
  <c r="E68" i="5"/>
  <c r="F68" i="5"/>
  <c r="D68" i="5" s="1"/>
  <c r="E70" i="5"/>
  <c r="F70" i="5"/>
  <c r="D70" i="5" s="1"/>
  <c r="E71" i="5"/>
  <c r="F71" i="5"/>
  <c r="D71" i="5" s="1"/>
  <c r="E72" i="5"/>
  <c r="F72" i="5"/>
  <c r="D72" i="5" s="1"/>
  <c r="E73" i="5"/>
  <c r="F73" i="5"/>
  <c r="D73" i="5" s="1"/>
  <c r="D75" i="5"/>
  <c r="E75" i="5"/>
  <c r="F75" i="5"/>
  <c r="D76" i="5"/>
  <c r="E76" i="5"/>
  <c r="F76" i="5"/>
  <c r="E77" i="5"/>
  <c r="F77" i="5"/>
  <c r="D77" i="5" s="1"/>
  <c r="D78" i="5"/>
  <c r="E78" i="5"/>
  <c r="F78" i="5"/>
  <c r="D80" i="5"/>
  <c r="E80" i="5"/>
  <c r="F80" i="5"/>
  <c r="E81" i="5"/>
  <c r="F81" i="5"/>
  <c r="D81" i="5" s="1"/>
  <c r="E82" i="5"/>
  <c r="F82" i="5"/>
  <c r="D82" i="5" s="1"/>
  <c r="E83" i="5"/>
  <c r="F83" i="5"/>
  <c r="D83" i="5" s="1"/>
  <c r="E85" i="5"/>
  <c r="F85" i="5"/>
  <c r="D85" i="5" s="1"/>
  <c r="E86" i="5"/>
  <c r="F86" i="5"/>
  <c r="D86" i="5" s="1"/>
  <c r="E87" i="5"/>
  <c r="F87" i="5"/>
  <c r="D87" i="5" s="1"/>
  <c r="E88" i="5"/>
  <c r="F88" i="5"/>
  <c r="D88" i="5" s="1"/>
  <c r="E90" i="5"/>
  <c r="F90" i="5"/>
  <c r="D90" i="5" s="1"/>
  <c r="E91" i="5"/>
  <c r="F91" i="5"/>
  <c r="D91" i="5" s="1"/>
  <c r="E92" i="5"/>
  <c r="F92" i="5"/>
  <c r="D92" i="5" s="1"/>
  <c r="E93" i="5"/>
  <c r="F93" i="5"/>
  <c r="D93" i="5" s="1"/>
  <c r="D98" i="5"/>
  <c r="E98" i="5"/>
  <c r="F98" i="5"/>
  <c r="D99" i="5"/>
  <c r="E99" i="5"/>
  <c r="F99" i="5"/>
  <c r="E100" i="5"/>
  <c r="F100" i="5"/>
  <c r="D100" i="5" s="1"/>
  <c r="D101" i="5"/>
  <c r="E101" i="5"/>
  <c r="F101" i="5"/>
  <c r="D102" i="5"/>
  <c r="E102" i="5"/>
  <c r="F102" i="5"/>
  <c r="E104" i="5"/>
  <c r="F104" i="5"/>
  <c r="D104" i="5" s="1"/>
  <c r="E105" i="5"/>
  <c r="F105" i="5"/>
  <c r="D105" i="5" s="1"/>
  <c r="E106" i="5"/>
  <c r="F106" i="5"/>
  <c r="D106" i="5" s="1"/>
  <c r="E107" i="5"/>
  <c r="F107" i="5"/>
  <c r="D107" i="5" s="1"/>
  <c r="E108" i="5"/>
  <c r="F108" i="5"/>
  <c r="D108" i="5" s="1"/>
  <c r="E110" i="5"/>
  <c r="F110" i="5"/>
  <c r="D110" i="5" s="1"/>
  <c r="E111" i="5"/>
  <c r="F111" i="5"/>
  <c r="D111" i="5" s="1"/>
  <c r="E112" i="5"/>
  <c r="F112" i="5"/>
  <c r="D112" i="5" s="1"/>
  <c r="E113" i="5"/>
  <c r="F113" i="5"/>
  <c r="D113" i="5" s="1"/>
  <c r="E114" i="5"/>
  <c r="F114" i="5"/>
  <c r="D114" i="5" s="1"/>
  <c r="E10" i="6"/>
  <c r="F10" i="6"/>
  <c r="D10" i="6" s="1"/>
  <c r="D11" i="6"/>
  <c r="E11" i="6"/>
  <c r="F11" i="6"/>
  <c r="D12" i="6"/>
  <c r="E12" i="6"/>
  <c r="F12" i="6"/>
  <c r="E13" i="6"/>
  <c r="F13" i="6"/>
  <c r="D13" i="6" s="1"/>
  <c r="D14" i="6"/>
  <c r="E14" i="6"/>
  <c r="F14" i="6"/>
  <c r="D15" i="6"/>
  <c r="E15" i="6"/>
  <c r="F15" i="6"/>
  <c r="E22" i="6"/>
  <c r="F22" i="6"/>
  <c r="D22" i="6" s="1"/>
  <c r="E23" i="6"/>
  <c r="F23" i="6"/>
  <c r="D23" i="6" s="1"/>
  <c r="E24" i="6"/>
  <c r="F24" i="6"/>
  <c r="D24" i="6" s="1"/>
  <c r="E25" i="6"/>
  <c r="F25" i="6"/>
  <c r="D25" i="6" s="1"/>
  <c r="E26" i="6"/>
  <c r="F26" i="6"/>
  <c r="D26" i="6" s="1"/>
  <c r="E27" i="6"/>
  <c r="F27" i="6"/>
  <c r="D27" i="6" s="1"/>
  <c r="E29" i="6"/>
  <c r="F29" i="6"/>
  <c r="D29" i="6" s="1"/>
  <c r="E30" i="6"/>
  <c r="F30" i="6"/>
  <c r="D30" i="6" s="1"/>
  <c r="E31" i="6"/>
  <c r="F31" i="6"/>
  <c r="D31" i="6" s="1"/>
  <c r="E33" i="6"/>
  <c r="F33" i="6"/>
  <c r="D33" i="6" s="1"/>
  <c r="E34" i="6"/>
  <c r="F34" i="6"/>
  <c r="D34" i="6" s="1"/>
  <c r="D35" i="6"/>
  <c r="E35" i="6"/>
  <c r="F35" i="6"/>
  <c r="D36" i="6"/>
  <c r="E36" i="6"/>
  <c r="F36" i="6"/>
  <c r="E38" i="6"/>
  <c r="F38" i="6"/>
  <c r="D38" i="6" s="1"/>
  <c r="D39" i="6"/>
  <c r="E39" i="6"/>
  <c r="F39" i="6"/>
  <c r="D40" i="6"/>
  <c r="E40" i="6"/>
  <c r="F40" i="6"/>
  <c r="E41" i="6"/>
  <c r="F41" i="6"/>
  <c r="D41" i="6" s="1"/>
  <c r="E43" i="6"/>
  <c r="F43" i="6"/>
  <c r="D43" i="6" s="1"/>
  <c r="E44" i="6"/>
  <c r="F44" i="6"/>
  <c r="D44" i="6" s="1"/>
  <c r="E45" i="6"/>
  <c r="F45" i="6"/>
  <c r="D45" i="6" s="1"/>
  <c r="E46" i="6"/>
  <c r="F46" i="6"/>
  <c r="D46" i="6" s="1"/>
  <c r="E48" i="6"/>
  <c r="F48" i="6"/>
  <c r="D48" i="6" s="1"/>
  <c r="E49" i="6"/>
  <c r="F49" i="6"/>
  <c r="D49" i="6" s="1"/>
  <c r="E50" i="6"/>
  <c r="F50" i="6"/>
  <c r="D50" i="6" s="1"/>
  <c r="E54" i="6"/>
  <c r="F54" i="6"/>
  <c r="D54" i="6" s="1"/>
  <c r="E55" i="6"/>
  <c r="F55" i="6"/>
  <c r="D55" i="6" s="1"/>
  <c r="E56" i="6"/>
  <c r="F56" i="6"/>
  <c r="D56" i="6" s="1"/>
  <c r="D58" i="6"/>
  <c r="E58" i="6"/>
  <c r="F58" i="6"/>
  <c r="D59" i="6"/>
  <c r="E59" i="6"/>
  <c r="F59" i="6"/>
  <c r="E60" i="6"/>
  <c r="F60" i="6"/>
  <c r="D60" i="6" s="1"/>
  <c r="D65" i="6"/>
  <c r="E65" i="6"/>
  <c r="F65" i="6"/>
  <c r="D66" i="6"/>
  <c r="E66" i="6"/>
  <c r="F66" i="6"/>
  <c r="E67" i="6"/>
  <c r="F67" i="6"/>
  <c r="D67" i="6" s="1"/>
  <c r="E68" i="6"/>
  <c r="F68" i="6"/>
  <c r="D68" i="6" s="1"/>
  <c r="E70" i="6"/>
  <c r="F70" i="6"/>
  <c r="D70" i="6" s="1"/>
  <c r="E71" i="6"/>
  <c r="F71" i="6"/>
  <c r="D71" i="6" s="1"/>
  <c r="E72" i="6"/>
  <c r="F72" i="6"/>
  <c r="D72" i="6" s="1"/>
  <c r="E73" i="6"/>
  <c r="F73" i="6"/>
  <c r="D73" i="6" s="1"/>
  <c r="E75" i="6"/>
  <c r="F75" i="6"/>
  <c r="D75" i="6" s="1"/>
  <c r="E76" i="6"/>
  <c r="F76" i="6"/>
  <c r="D76" i="6" s="1"/>
  <c r="E77" i="6"/>
  <c r="F77" i="6"/>
  <c r="D77" i="6" s="1"/>
  <c r="E78" i="6"/>
  <c r="F78" i="6"/>
  <c r="D78" i="6" s="1"/>
  <c r="E80" i="6"/>
  <c r="F80" i="6"/>
  <c r="D80" i="6" s="1"/>
  <c r="D81" i="6"/>
  <c r="E81" i="6"/>
  <c r="F81" i="6"/>
  <c r="D82" i="6"/>
  <c r="E82" i="6"/>
  <c r="F82" i="6"/>
  <c r="E83" i="6"/>
  <c r="F83" i="6"/>
  <c r="D83" i="6" s="1"/>
  <c r="D85" i="6"/>
  <c r="E85" i="6"/>
  <c r="F85" i="6"/>
  <c r="D86" i="6"/>
  <c r="E86" i="6"/>
  <c r="F86" i="6"/>
  <c r="E87" i="6"/>
  <c r="F87" i="6"/>
  <c r="D87" i="6" s="1"/>
  <c r="E88" i="6"/>
  <c r="F88" i="6"/>
  <c r="D88" i="6" s="1"/>
  <c r="E90" i="6"/>
  <c r="F90" i="6"/>
  <c r="D90" i="6" s="1"/>
  <c r="E91" i="6"/>
  <c r="F91" i="6"/>
  <c r="D91" i="6" s="1"/>
  <c r="E92" i="6"/>
  <c r="F92" i="6"/>
  <c r="D92" i="6" s="1"/>
  <c r="E93" i="6"/>
  <c r="F93" i="6"/>
  <c r="D93" i="6" s="1"/>
  <c r="E98" i="6"/>
  <c r="F98" i="6"/>
  <c r="D98" i="6" s="1"/>
  <c r="E99" i="6"/>
  <c r="F99" i="6"/>
  <c r="D99" i="6" s="1"/>
  <c r="E100" i="6"/>
  <c r="F100" i="6"/>
  <c r="D100" i="6" s="1"/>
  <c r="E101" i="6"/>
  <c r="F101" i="6"/>
  <c r="D101" i="6" s="1"/>
  <c r="E102" i="6"/>
  <c r="F102" i="6"/>
  <c r="D102" i="6" s="1"/>
  <c r="D104" i="6"/>
  <c r="E104" i="6"/>
  <c r="F104" i="6"/>
  <c r="D105" i="6"/>
  <c r="E105" i="6"/>
  <c r="F105" i="6"/>
  <c r="E106" i="6"/>
  <c r="F106" i="6"/>
  <c r="D106" i="6" s="1"/>
  <c r="D107" i="6"/>
  <c r="E107" i="6"/>
  <c r="F107" i="6"/>
  <c r="D108" i="6"/>
  <c r="E108" i="6"/>
  <c r="F108" i="6"/>
  <c r="E110" i="6"/>
  <c r="F110" i="6"/>
  <c r="D110" i="6" s="1"/>
  <c r="E111" i="6"/>
  <c r="F111" i="6"/>
  <c r="D111" i="6" s="1"/>
  <c r="E112" i="6"/>
  <c r="F112" i="6"/>
  <c r="D112" i="6" s="1"/>
  <c r="E113" i="6"/>
  <c r="F113" i="6"/>
  <c r="D113" i="6" s="1"/>
  <c r="E114" i="6"/>
  <c r="F114" i="6"/>
  <c r="D114" i="6" s="1"/>
  <c r="E10" i="7"/>
  <c r="F10" i="7"/>
  <c r="D10" i="7" s="1"/>
  <c r="E11" i="7"/>
  <c r="F11" i="7"/>
  <c r="D11" i="7" s="1"/>
  <c r="E12" i="7"/>
  <c r="F12" i="7"/>
  <c r="D12" i="7" s="1"/>
  <c r="E13" i="7"/>
  <c r="F13" i="7"/>
  <c r="D13" i="7" s="1"/>
  <c r="E14" i="7"/>
  <c r="F14" i="7"/>
  <c r="D14" i="7" s="1"/>
  <c r="E15" i="7"/>
  <c r="F15" i="7"/>
  <c r="D15" i="7" s="1"/>
  <c r="D22" i="7"/>
  <c r="E22" i="7"/>
  <c r="F22" i="7"/>
  <c r="D23" i="7"/>
  <c r="E23" i="7"/>
  <c r="F23" i="7"/>
  <c r="E24" i="7"/>
  <c r="F24" i="7"/>
  <c r="D24" i="7" s="1"/>
  <c r="D25" i="7"/>
  <c r="E25" i="7"/>
  <c r="F25" i="7"/>
  <c r="D26" i="7"/>
  <c r="E26" i="7"/>
  <c r="F26" i="7"/>
  <c r="E27" i="7"/>
  <c r="F27" i="7"/>
  <c r="D27" i="7" s="1"/>
  <c r="E29" i="7"/>
  <c r="F29" i="7"/>
  <c r="D29" i="7" s="1"/>
  <c r="E30" i="7"/>
  <c r="F30" i="7"/>
  <c r="D30" i="7" s="1"/>
  <c r="E31" i="7"/>
  <c r="F31" i="7"/>
  <c r="D31" i="7" s="1"/>
  <c r="E33" i="7"/>
  <c r="F33" i="7"/>
  <c r="D33" i="7" s="1"/>
  <c r="E34" i="7"/>
  <c r="F34" i="7"/>
  <c r="D34" i="7" s="1"/>
  <c r="E35" i="7"/>
  <c r="F35" i="7"/>
  <c r="D35" i="7" s="1"/>
  <c r="E36" i="7"/>
  <c r="F36" i="7"/>
  <c r="D36" i="7" s="1"/>
  <c r="E38" i="7"/>
  <c r="F38" i="7"/>
  <c r="D38" i="7" s="1"/>
  <c r="E39" i="7"/>
  <c r="F39" i="7"/>
  <c r="D39" i="7" s="1"/>
  <c r="E40" i="7"/>
  <c r="F40" i="7"/>
  <c r="D40" i="7" s="1"/>
  <c r="E41" i="7"/>
  <c r="F41" i="7"/>
  <c r="D41" i="7" s="1"/>
  <c r="D43" i="7"/>
  <c r="E43" i="7"/>
  <c r="F43" i="7"/>
  <c r="E44" i="7"/>
  <c r="F44" i="7"/>
  <c r="D44" i="7" s="1"/>
  <c r="D45" i="7"/>
  <c r="E45" i="7"/>
  <c r="F45" i="7"/>
  <c r="D46" i="7"/>
  <c r="E46" i="7"/>
  <c r="F46" i="7"/>
  <c r="E48" i="7"/>
  <c r="F48" i="7"/>
  <c r="D48" i="7" s="1"/>
  <c r="E49" i="7"/>
  <c r="F49" i="7"/>
  <c r="D49" i="7" s="1"/>
  <c r="E50" i="7"/>
  <c r="F50" i="7"/>
  <c r="D50" i="7" s="1"/>
  <c r="E54" i="7"/>
  <c r="F54" i="7"/>
  <c r="D54" i="7" s="1"/>
  <c r="E55" i="7"/>
  <c r="F55" i="7"/>
  <c r="D55" i="7" s="1"/>
  <c r="E56" i="7"/>
  <c r="F56" i="7"/>
  <c r="D56" i="7" s="1"/>
  <c r="E58" i="7"/>
  <c r="F58" i="7"/>
  <c r="D58" i="7" s="1"/>
  <c r="E59" i="7"/>
  <c r="F59" i="7"/>
  <c r="D59" i="7" s="1"/>
  <c r="E60" i="7"/>
  <c r="F60" i="7"/>
  <c r="D60" i="7" s="1"/>
  <c r="E65" i="7"/>
  <c r="F65" i="7"/>
  <c r="D65" i="7" s="1"/>
  <c r="E66" i="7"/>
  <c r="F66" i="7"/>
  <c r="D66" i="7" s="1"/>
  <c r="E67" i="7"/>
  <c r="F67" i="7"/>
  <c r="D67" i="7" s="1"/>
  <c r="D68" i="7"/>
  <c r="E68" i="7"/>
  <c r="F68" i="7"/>
  <c r="E70" i="7"/>
  <c r="F70" i="7"/>
  <c r="D70" i="7" s="1"/>
  <c r="E71" i="7"/>
  <c r="F71" i="7"/>
  <c r="D71" i="7" s="1"/>
  <c r="D72" i="7"/>
  <c r="E72" i="7"/>
  <c r="F72" i="7"/>
  <c r="E73" i="7"/>
  <c r="F73" i="7"/>
  <c r="D73" i="7" s="1"/>
  <c r="E75" i="7"/>
  <c r="F75" i="7"/>
  <c r="D75" i="7" s="1"/>
  <c r="E76" i="7"/>
  <c r="F76" i="7"/>
  <c r="D76" i="7" s="1"/>
  <c r="E77" i="7"/>
  <c r="F77" i="7"/>
  <c r="D77" i="7" s="1"/>
  <c r="E78" i="7"/>
  <c r="F78" i="7"/>
  <c r="D78" i="7" s="1"/>
  <c r="E80" i="7"/>
  <c r="F80" i="7"/>
  <c r="D80" i="7" s="1"/>
  <c r="E81" i="7"/>
  <c r="F81" i="7"/>
  <c r="D81" i="7" s="1"/>
  <c r="E82" i="7"/>
  <c r="F82" i="7"/>
  <c r="D82" i="7" s="1"/>
  <c r="E83" i="7"/>
  <c r="F83" i="7"/>
  <c r="D83" i="7" s="1"/>
  <c r="E85" i="7"/>
  <c r="F85" i="7"/>
  <c r="D85" i="7" s="1"/>
  <c r="E86" i="7"/>
  <c r="F86" i="7"/>
  <c r="D86" i="7" s="1"/>
  <c r="E87" i="7"/>
  <c r="F87" i="7"/>
  <c r="D87" i="7" s="1"/>
  <c r="D88" i="7"/>
  <c r="E88" i="7"/>
  <c r="F88" i="7"/>
  <c r="E90" i="7"/>
  <c r="F90" i="7"/>
  <c r="D90" i="7" s="1"/>
  <c r="E91" i="7"/>
  <c r="F91" i="7"/>
  <c r="D91" i="7" s="1"/>
  <c r="D92" i="7"/>
  <c r="E92" i="7"/>
  <c r="F92" i="7"/>
  <c r="E93" i="7"/>
  <c r="F93" i="7"/>
  <c r="D93" i="7" s="1"/>
  <c r="E98" i="7"/>
  <c r="F98" i="7"/>
  <c r="D98" i="7" s="1"/>
  <c r="E99" i="7"/>
  <c r="F99" i="7"/>
  <c r="D99" i="7" s="1"/>
  <c r="E100" i="7"/>
  <c r="F100" i="7"/>
  <c r="D100" i="7" s="1"/>
  <c r="E101" i="7"/>
  <c r="F101" i="7"/>
  <c r="D101" i="7" s="1"/>
  <c r="E102" i="7"/>
  <c r="F102" i="7"/>
  <c r="D102" i="7" s="1"/>
  <c r="E104" i="7"/>
  <c r="F104" i="7"/>
  <c r="D104" i="7" s="1"/>
  <c r="E105" i="7"/>
  <c r="F105" i="7"/>
  <c r="D105" i="7" s="1"/>
  <c r="E106" i="7"/>
  <c r="F106" i="7"/>
  <c r="D106" i="7" s="1"/>
  <c r="E107" i="7"/>
  <c r="F107" i="7"/>
  <c r="D107" i="7" s="1"/>
  <c r="E108" i="7"/>
  <c r="F108" i="7"/>
  <c r="D108" i="7" s="1"/>
  <c r="E110" i="7"/>
  <c r="F110" i="7"/>
  <c r="D110" i="7" s="1"/>
  <c r="D111" i="7"/>
  <c r="E111" i="7"/>
  <c r="F111" i="7"/>
  <c r="E112" i="7"/>
  <c r="F112" i="7"/>
  <c r="D112" i="7" s="1"/>
  <c r="E113" i="7"/>
  <c r="F113" i="7"/>
  <c r="D113" i="7" s="1"/>
  <c r="D114" i="7"/>
  <c r="E114" i="7"/>
  <c r="F114" i="7"/>
  <c r="E6" i="8"/>
  <c r="F6" i="8"/>
  <c r="D6" i="8" s="1"/>
  <c r="E7" i="8"/>
  <c r="F7" i="8"/>
  <c r="D7" i="8" s="1"/>
  <c r="E8" i="8"/>
  <c r="F8" i="8"/>
  <c r="D8" i="8" s="1"/>
  <c r="E9" i="8"/>
  <c r="F9" i="8"/>
  <c r="D9" i="8" s="1"/>
  <c r="E10" i="8"/>
  <c r="F10" i="8"/>
  <c r="D10" i="8" s="1"/>
  <c r="E11" i="8"/>
  <c r="F11" i="8"/>
  <c r="D11" i="8" s="1"/>
  <c r="E16" i="8"/>
  <c r="F16" i="8"/>
  <c r="D16" i="8" s="1"/>
  <c r="E17" i="8"/>
  <c r="F17" i="8"/>
  <c r="D17" i="8" s="1"/>
  <c r="E18" i="8"/>
  <c r="F18" i="8"/>
  <c r="D18" i="8" s="1"/>
  <c r="E19" i="8"/>
  <c r="F19" i="8"/>
  <c r="D19" i="8" s="1"/>
  <c r="E20" i="8"/>
  <c r="F20" i="8"/>
  <c r="D20" i="8" s="1"/>
  <c r="E21" i="8"/>
  <c r="F21" i="8"/>
  <c r="D21" i="8" s="1"/>
  <c r="D23" i="8"/>
  <c r="E23" i="8"/>
  <c r="F23" i="8"/>
  <c r="E24" i="8"/>
  <c r="F24" i="8"/>
  <c r="D24" i="8" s="1"/>
  <c r="E25" i="8"/>
  <c r="F25" i="8"/>
  <c r="D25" i="8" s="1"/>
  <c r="D27" i="8"/>
  <c r="E27" i="8"/>
  <c r="F27" i="8"/>
  <c r="E28" i="8"/>
  <c r="F28" i="8"/>
  <c r="D28" i="8" s="1"/>
  <c r="E29" i="8"/>
  <c r="F29" i="8"/>
  <c r="D29" i="8" s="1"/>
  <c r="E30" i="8"/>
  <c r="F30" i="8"/>
  <c r="D30" i="8" s="1"/>
  <c r="E32" i="8"/>
  <c r="F32" i="8"/>
  <c r="D32" i="8" s="1"/>
  <c r="E33" i="8"/>
  <c r="F33" i="8"/>
  <c r="D33" i="8" s="1"/>
  <c r="E34" i="8"/>
  <c r="F34" i="8"/>
  <c r="D34" i="8" s="1"/>
  <c r="E35" i="8"/>
  <c r="F35" i="8"/>
  <c r="D35" i="8" s="1"/>
  <c r="E37" i="8"/>
  <c r="F37" i="8"/>
  <c r="D37" i="8" s="1"/>
  <c r="E38" i="8"/>
  <c r="F38" i="8"/>
  <c r="D38" i="8" s="1"/>
  <c r="E39" i="8"/>
  <c r="F39" i="8"/>
  <c r="D39" i="8" s="1"/>
  <c r="E40" i="8"/>
  <c r="F40" i="8"/>
  <c r="D40" i="8" s="1"/>
  <c r="E42" i="8"/>
  <c r="F42" i="8"/>
  <c r="D42" i="8" s="1"/>
  <c r="D43" i="8"/>
  <c r="E43" i="8"/>
  <c r="F43" i="8"/>
  <c r="E44" i="8"/>
  <c r="F44" i="8"/>
  <c r="D44" i="8" s="1"/>
  <c r="E47" i="8"/>
  <c r="F47" i="8"/>
  <c r="D47" i="8" s="1"/>
  <c r="D48" i="8"/>
  <c r="E48" i="8"/>
  <c r="F48" i="8"/>
  <c r="E49" i="8"/>
  <c r="F49" i="8"/>
  <c r="D49" i="8" s="1"/>
  <c r="E51" i="8"/>
  <c r="F51" i="8"/>
  <c r="D51" i="8" s="1"/>
  <c r="E52" i="8"/>
  <c r="F52" i="8"/>
  <c r="D52" i="8" s="1"/>
  <c r="E53" i="8"/>
  <c r="F53" i="8"/>
  <c r="D53" i="8" s="1"/>
  <c r="E56" i="8"/>
  <c r="F56" i="8"/>
  <c r="D56" i="8" s="1"/>
  <c r="E57" i="8"/>
  <c r="F57" i="8"/>
  <c r="D57" i="8" s="1"/>
  <c r="E58" i="8"/>
  <c r="F58" i="8"/>
  <c r="D58" i="8" s="1"/>
  <c r="E59" i="8"/>
  <c r="F59" i="8"/>
  <c r="D59" i="8" s="1"/>
  <c r="E61" i="8"/>
  <c r="F61" i="8"/>
  <c r="D61" i="8" s="1"/>
  <c r="E62" i="8"/>
  <c r="F62" i="8"/>
  <c r="D62" i="8" s="1"/>
  <c r="E63" i="8"/>
  <c r="F63" i="8"/>
  <c r="D63" i="8" s="1"/>
  <c r="E64" i="8"/>
  <c r="F64" i="8"/>
  <c r="D64" i="8" s="1"/>
  <c r="D66" i="8"/>
  <c r="E66" i="8"/>
  <c r="F66" i="8"/>
  <c r="E67" i="8"/>
  <c r="F67" i="8"/>
  <c r="D67" i="8" s="1"/>
  <c r="E68" i="8"/>
  <c r="F68" i="8"/>
  <c r="D68" i="8" s="1"/>
  <c r="D69" i="8"/>
  <c r="E69" i="8"/>
  <c r="F69" i="8"/>
  <c r="E71" i="8"/>
  <c r="F71" i="8"/>
  <c r="D71" i="8" s="1"/>
  <c r="E72" i="8"/>
  <c r="F72" i="8"/>
  <c r="D72" i="8" s="1"/>
  <c r="E73" i="8"/>
  <c r="F73" i="8"/>
  <c r="D73" i="8" s="1"/>
  <c r="E74" i="8"/>
  <c r="F74" i="8"/>
  <c r="D74" i="8" s="1"/>
  <c r="E76" i="8"/>
  <c r="F76" i="8"/>
  <c r="D76" i="8" s="1"/>
  <c r="E77" i="8"/>
  <c r="F77" i="8"/>
  <c r="D77" i="8" s="1"/>
  <c r="E78" i="8"/>
  <c r="F78" i="8"/>
  <c r="D78" i="8" s="1"/>
  <c r="E79" i="8"/>
  <c r="F79" i="8"/>
  <c r="D79" i="8" s="1"/>
  <c r="E81" i="8"/>
  <c r="F81" i="8"/>
  <c r="D81" i="8" s="1"/>
  <c r="E82" i="8"/>
  <c r="F82" i="8"/>
  <c r="D82" i="8" s="1"/>
  <c r="E83" i="8"/>
  <c r="F83" i="8"/>
  <c r="D83" i="8" s="1"/>
  <c r="E84" i="8"/>
  <c r="F84" i="8"/>
  <c r="D84" i="8" s="1"/>
  <c r="D88" i="8"/>
  <c r="E88" i="8"/>
  <c r="F88" i="8"/>
  <c r="E89" i="8"/>
  <c r="F89" i="8"/>
  <c r="D89" i="8" s="1"/>
  <c r="E90" i="8"/>
  <c r="F90" i="8"/>
  <c r="D90" i="8" s="1"/>
  <c r="D91" i="8"/>
  <c r="E91" i="8"/>
  <c r="F91" i="8"/>
  <c r="E92" i="8"/>
  <c r="F92" i="8"/>
  <c r="D92" i="8" s="1"/>
  <c r="E94" i="8"/>
  <c r="F94" i="8"/>
  <c r="D94" i="8" s="1"/>
  <c r="E95" i="8"/>
  <c r="F95" i="8"/>
  <c r="D95" i="8" s="1"/>
  <c r="E96" i="8"/>
  <c r="F96" i="8"/>
  <c r="D96" i="8" s="1"/>
  <c r="E97" i="8"/>
  <c r="F97" i="8"/>
  <c r="D97" i="8" s="1"/>
  <c r="E98" i="8"/>
  <c r="F98" i="8"/>
  <c r="D98" i="8" s="1"/>
  <c r="E100" i="8"/>
  <c r="F100" i="8"/>
  <c r="D100" i="8" s="1"/>
  <c r="E101" i="8"/>
  <c r="F101" i="8"/>
  <c r="D101" i="8" s="1"/>
  <c r="E102" i="8"/>
  <c r="F102" i="8"/>
  <c r="D102" i="8" s="1"/>
  <c r="E103" i="8"/>
  <c r="F103" i="8"/>
  <c r="D103" i="8" s="1"/>
  <c r="E104" i="8"/>
  <c r="F104" i="8"/>
  <c r="D104" i="8" s="1"/>
  <c r="E6" i="9"/>
  <c r="F6" i="9"/>
  <c r="D6" i="9" s="1"/>
  <c r="D7" i="9"/>
  <c r="E7" i="9"/>
  <c r="F7" i="9"/>
  <c r="E8" i="9"/>
  <c r="F8" i="9"/>
  <c r="D8" i="9" s="1"/>
  <c r="E9" i="9"/>
  <c r="F9" i="9"/>
  <c r="D9" i="9" s="1"/>
  <c r="D10" i="9"/>
  <c r="E10" i="9"/>
  <c r="F10" i="9"/>
  <c r="E11" i="9"/>
  <c r="F11" i="9"/>
  <c r="D11" i="9" s="1"/>
  <c r="E16" i="9"/>
  <c r="F16" i="9"/>
  <c r="D16" i="9" s="1"/>
  <c r="E17" i="9"/>
  <c r="F17" i="9"/>
  <c r="D17" i="9" s="1"/>
  <c r="E18" i="9"/>
  <c r="F18" i="9"/>
  <c r="D18" i="9" s="1"/>
  <c r="E19" i="9"/>
  <c r="F19" i="9"/>
  <c r="D19" i="9" s="1"/>
  <c r="E20" i="9"/>
  <c r="F20" i="9"/>
  <c r="D20" i="9" s="1"/>
  <c r="E21" i="9"/>
  <c r="F21" i="9"/>
  <c r="D21" i="9" s="1"/>
  <c r="E23" i="9"/>
  <c r="F23" i="9"/>
  <c r="D23" i="9" s="1"/>
  <c r="E24" i="9"/>
  <c r="F24" i="9"/>
  <c r="D24" i="9" s="1"/>
  <c r="E25" i="9"/>
  <c r="F25" i="9"/>
  <c r="D25" i="9" s="1"/>
  <c r="E27" i="9"/>
  <c r="F27" i="9"/>
  <c r="D27" i="9" s="1"/>
  <c r="E28" i="9"/>
  <c r="F28" i="9"/>
  <c r="E29" i="9"/>
  <c r="F29" i="9"/>
  <c r="D29" i="9" s="1"/>
  <c r="E30" i="9"/>
  <c r="F30" i="9"/>
  <c r="D30" i="9" s="1"/>
  <c r="D32" i="9"/>
  <c r="E32" i="9"/>
  <c r="F32" i="9"/>
  <c r="D33" i="9"/>
  <c r="E33" i="9"/>
  <c r="F33" i="9"/>
  <c r="E34" i="9"/>
  <c r="F34" i="9"/>
  <c r="D34" i="9" s="1"/>
  <c r="D35" i="9"/>
  <c r="E35" i="9"/>
  <c r="F35" i="9"/>
  <c r="D37" i="9"/>
  <c r="E37" i="9"/>
  <c r="F37" i="9"/>
  <c r="E38" i="9"/>
  <c r="F38" i="9"/>
  <c r="D38" i="9" s="1"/>
  <c r="E39" i="9"/>
  <c r="F39" i="9"/>
  <c r="D39" i="9" s="1"/>
  <c r="E40" i="9"/>
  <c r="F40" i="9"/>
  <c r="D40" i="9" s="1"/>
  <c r="E42" i="9"/>
  <c r="F42" i="9"/>
  <c r="E43" i="9"/>
  <c r="F43" i="9"/>
  <c r="D43" i="9" s="1"/>
  <c r="E44" i="9"/>
  <c r="F44" i="9"/>
  <c r="D44" i="9" s="1"/>
  <c r="E47" i="9"/>
  <c r="F47" i="9"/>
  <c r="D47" i="9" s="1"/>
  <c r="E48" i="9"/>
  <c r="F48" i="9"/>
  <c r="E49" i="9"/>
  <c r="F49" i="9"/>
  <c r="D49" i="9" s="1"/>
  <c r="E51" i="9"/>
  <c r="F51" i="9"/>
  <c r="D51" i="9" s="1"/>
  <c r="D52" i="9"/>
  <c r="E52" i="9"/>
  <c r="F52" i="9"/>
  <c r="E53" i="9"/>
  <c r="F53" i="9"/>
  <c r="D53" i="9" s="1"/>
  <c r="E56" i="9"/>
  <c r="F56" i="9"/>
  <c r="D56" i="9" s="1"/>
  <c r="D57" i="9"/>
  <c r="E57" i="9"/>
  <c r="F57" i="9"/>
  <c r="E58" i="9"/>
  <c r="F58" i="9"/>
  <c r="D58" i="9" s="1"/>
  <c r="E59" i="9"/>
  <c r="F59" i="9"/>
  <c r="D59" i="9" s="1"/>
  <c r="E61" i="9"/>
  <c r="F61" i="9"/>
  <c r="D61" i="9" s="1"/>
  <c r="D62" i="9"/>
  <c r="E62" i="9"/>
  <c r="F62" i="9"/>
  <c r="D63" i="9"/>
  <c r="E63" i="9"/>
  <c r="F63" i="9"/>
  <c r="E64" i="9"/>
  <c r="F64" i="9"/>
  <c r="D64" i="9" s="1"/>
  <c r="D66" i="9"/>
  <c r="E66" i="9"/>
  <c r="F66" i="9"/>
  <c r="D67" i="9"/>
  <c r="E67" i="9"/>
  <c r="F67" i="9"/>
  <c r="E68" i="9"/>
  <c r="F68" i="9"/>
  <c r="D68" i="9" s="1"/>
  <c r="E69" i="9"/>
  <c r="F69" i="9"/>
  <c r="D69" i="9" s="1"/>
  <c r="E71" i="9"/>
  <c r="F71" i="9"/>
  <c r="D71" i="9" s="1"/>
  <c r="E72" i="9"/>
  <c r="F72" i="9"/>
  <c r="D72" i="9" s="1"/>
  <c r="D73" i="9"/>
  <c r="E73" i="9"/>
  <c r="F73" i="9"/>
  <c r="E74" i="9"/>
  <c r="F74" i="9"/>
  <c r="D74" i="9" s="1"/>
  <c r="E76" i="9"/>
  <c r="F76" i="9"/>
  <c r="D76" i="9" s="1"/>
  <c r="D77" i="9"/>
  <c r="E77" i="9"/>
  <c r="F77" i="9"/>
  <c r="E78" i="9"/>
  <c r="F78" i="9"/>
  <c r="D78" i="9" s="1"/>
  <c r="E79" i="9"/>
  <c r="F79" i="9"/>
  <c r="D79" i="9" s="1"/>
  <c r="E81" i="9"/>
  <c r="F81" i="9"/>
  <c r="D81" i="9" s="1"/>
  <c r="D82" i="9"/>
  <c r="E82" i="9"/>
  <c r="F82" i="9"/>
  <c r="D83" i="9"/>
  <c r="E83" i="9"/>
  <c r="F83" i="9"/>
  <c r="E84" i="9"/>
  <c r="F84" i="9"/>
  <c r="D84" i="9" s="1"/>
  <c r="D88" i="9"/>
  <c r="E88" i="9"/>
  <c r="F88" i="9"/>
  <c r="D89" i="9"/>
  <c r="E89" i="9"/>
  <c r="F89" i="9"/>
  <c r="E90" i="9"/>
  <c r="F90" i="9"/>
  <c r="D90" i="9" s="1"/>
  <c r="E91" i="9"/>
  <c r="F91" i="9"/>
  <c r="D91" i="9" s="1"/>
  <c r="E92" i="9"/>
  <c r="F92" i="9"/>
  <c r="D92" i="9" s="1"/>
  <c r="E94" i="9"/>
  <c r="F94" i="9"/>
  <c r="D94" i="9" s="1"/>
  <c r="D95" i="9"/>
  <c r="E95" i="9"/>
  <c r="F95" i="9"/>
  <c r="E96" i="9"/>
  <c r="F96" i="9"/>
  <c r="D96" i="9" s="1"/>
  <c r="E97" i="9"/>
  <c r="F97" i="9"/>
  <c r="D97" i="9" s="1"/>
  <c r="D98" i="9"/>
  <c r="E98" i="9"/>
  <c r="F98" i="9"/>
  <c r="E100" i="9"/>
  <c r="F100" i="9"/>
  <c r="D100" i="9" s="1"/>
  <c r="E101" i="9"/>
  <c r="F101" i="9"/>
  <c r="D101" i="9" s="1"/>
  <c r="E102" i="9"/>
  <c r="F102" i="9"/>
  <c r="D102" i="9" s="1"/>
  <c r="D103" i="9"/>
  <c r="E103" i="9"/>
  <c r="F103" i="9"/>
  <c r="D104" i="9"/>
  <c r="E104" i="9"/>
  <c r="F104" i="9"/>
  <c r="G7" i="10"/>
  <c r="H7" i="10"/>
  <c r="I7" i="10"/>
  <c r="J7" i="10"/>
  <c r="G8" i="10"/>
  <c r="H8" i="10"/>
  <c r="I8" i="10"/>
  <c r="J8" i="10"/>
  <c r="G9" i="10"/>
  <c r="H9" i="10"/>
  <c r="I9" i="10"/>
  <c r="J9" i="10"/>
  <c r="G10" i="10"/>
  <c r="H10" i="10"/>
  <c r="I10" i="10"/>
  <c r="J10" i="10"/>
  <c r="G11" i="10"/>
  <c r="H11" i="10"/>
  <c r="I11" i="10"/>
  <c r="J11" i="10"/>
  <c r="G12" i="10"/>
  <c r="H12" i="10"/>
  <c r="I12" i="10"/>
  <c r="J12" i="10"/>
  <c r="G13" i="10"/>
  <c r="H13" i="10"/>
  <c r="I13" i="10"/>
  <c r="J13" i="10"/>
  <c r="G14" i="10"/>
  <c r="H14" i="10"/>
  <c r="I14" i="10"/>
  <c r="J14" i="10"/>
  <c r="G15" i="10"/>
  <c r="H15" i="10"/>
  <c r="I15" i="10"/>
  <c r="J15" i="10"/>
  <c r="G16" i="10"/>
  <c r="H16" i="10"/>
  <c r="I16" i="10"/>
  <c r="J16" i="10"/>
  <c r="G17" i="10"/>
  <c r="H17" i="10"/>
  <c r="I17" i="10"/>
  <c r="J17" i="10"/>
  <c r="G18" i="10"/>
  <c r="H18" i="10"/>
  <c r="I18" i="10"/>
  <c r="J18" i="10"/>
  <c r="G19" i="10"/>
  <c r="H19" i="10"/>
  <c r="I19" i="10"/>
  <c r="J19" i="10"/>
  <c r="G20" i="10"/>
  <c r="H20" i="10"/>
  <c r="I20" i="10"/>
  <c r="J20" i="10"/>
  <c r="G21" i="10"/>
  <c r="H21" i="10"/>
  <c r="I21" i="10"/>
  <c r="J21" i="10"/>
  <c r="G22" i="10"/>
  <c r="H22" i="10"/>
  <c r="I22" i="10"/>
  <c r="J22" i="10"/>
  <c r="G23" i="10"/>
  <c r="H23" i="10"/>
  <c r="I23" i="10"/>
  <c r="J23" i="10"/>
  <c r="G24" i="10"/>
  <c r="H24" i="10"/>
  <c r="I24" i="10"/>
  <c r="J24" i="10"/>
  <c r="G25" i="10"/>
  <c r="H25" i="10"/>
  <c r="I25" i="10"/>
  <c r="J25" i="10"/>
  <c r="G26" i="10"/>
  <c r="H26" i="10"/>
  <c r="I26" i="10"/>
  <c r="J26" i="10"/>
  <c r="G27" i="10"/>
  <c r="H27" i="10"/>
  <c r="I27" i="10"/>
  <c r="J27" i="10"/>
  <c r="G28" i="10"/>
  <c r="H28" i="10"/>
  <c r="I28" i="10"/>
  <c r="J28" i="10"/>
  <c r="G29" i="10"/>
  <c r="H29" i="10"/>
  <c r="I29" i="10"/>
  <c r="J29" i="10"/>
  <c r="G30" i="10"/>
  <c r="H30" i="10"/>
  <c r="I30" i="10"/>
  <c r="J30" i="10"/>
  <c r="G31" i="10"/>
  <c r="H31" i="10"/>
  <c r="I31" i="10"/>
  <c r="J31" i="10"/>
  <c r="G40" i="10"/>
  <c r="H40" i="10"/>
  <c r="I40" i="10"/>
  <c r="J40" i="10"/>
  <c r="G41" i="10"/>
  <c r="H41" i="10"/>
  <c r="I41" i="10"/>
  <c r="J41" i="10"/>
  <c r="G42" i="10"/>
  <c r="H42" i="10"/>
  <c r="I42" i="10"/>
  <c r="J42" i="10"/>
  <c r="G43" i="10"/>
  <c r="H43" i="10"/>
  <c r="I43" i="10"/>
  <c r="J43" i="10"/>
  <c r="G44" i="10"/>
  <c r="H44" i="10"/>
  <c r="I44" i="10"/>
  <c r="J44" i="10"/>
  <c r="G45" i="10"/>
  <c r="H45" i="10"/>
  <c r="I45" i="10"/>
  <c r="J45" i="10"/>
  <c r="G46" i="10"/>
  <c r="H46" i="10"/>
  <c r="I46" i="10"/>
  <c r="J46" i="10"/>
  <c r="G47" i="10"/>
  <c r="H47" i="10"/>
  <c r="I47" i="10"/>
  <c r="J47" i="10"/>
  <c r="G48" i="10"/>
  <c r="H48" i="10"/>
  <c r="I48" i="10"/>
  <c r="J48" i="10"/>
  <c r="E53" i="10"/>
  <c r="F53" i="10"/>
  <c r="D53" i="10" s="1"/>
  <c r="E54" i="10"/>
  <c r="F54" i="10"/>
  <c r="E55" i="10"/>
  <c r="F55" i="10"/>
  <c r="D55" i="10" s="1"/>
  <c r="E57" i="10"/>
  <c r="F57" i="10"/>
  <c r="D57" i="10" s="1"/>
  <c r="D58" i="10"/>
  <c r="E58" i="10"/>
  <c r="F58" i="10"/>
  <c r="E59" i="10"/>
  <c r="F59" i="10"/>
  <c r="D59" i="10" s="1"/>
  <c r="E62" i="10"/>
  <c r="F62" i="10"/>
  <c r="D62" i="10" s="1"/>
  <c r="E63" i="10"/>
  <c r="F63" i="10"/>
  <c r="D63" i="10" s="1"/>
  <c r="E64" i="10"/>
  <c r="F64" i="10"/>
  <c r="D64" i="10" s="1"/>
  <c r="D65" i="10"/>
  <c r="E65" i="10"/>
  <c r="F65" i="10"/>
  <c r="D67" i="10"/>
  <c r="E67" i="10"/>
  <c r="F67" i="10"/>
  <c r="E68" i="10"/>
  <c r="F68" i="10"/>
  <c r="D68" i="10" s="1"/>
  <c r="D69" i="10"/>
  <c r="E69" i="10"/>
  <c r="F69" i="10"/>
  <c r="D70" i="10"/>
  <c r="E70" i="10"/>
  <c r="F70" i="10"/>
  <c r="E72" i="10"/>
  <c r="F72" i="10"/>
  <c r="D72" i="10" s="1"/>
  <c r="E73" i="10"/>
  <c r="F73" i="10"/>
  <c r="D73" i="10" s="1"/>
  <c r="E74" i="10"/>
  <c r="F74" i="10"/>
  <c r="D74" i="10" s="1"/>
  <c r="D75" i="10"/>
  <c r="E75" i="10"/>
  <c r="F75" i="10"/>
  <c r="E77" i="10"/>
  <c r="F77" i="10"/>
  <c r="D77" i="10" s="1"/>
  <c r="E78" i="10"/>
  <c r="F78" i="10"/>
  <c r="D78" i="10" s="1"/>
  <c r="D79" i="10"/>
  <c r="E79" i="10"/>
  <c r="F79" i="10"/>
  <c r="E80" i="10"/>
  <c r="F80" i="10"/>
  <c r="D80" i="10" s="1"/>
  <c r="E82" i="10"/>
  <c r="F82" i="10"/>
  <c r="D82" i="10" s="1"/>
  <c r="E83" i="10"/>
  <c r="F83" i="10"/>
  <c r="D83" i="10" s="1"/>
  <c r="E84" i="10"/>
  <c r="F84" i="10"/>
  <c r="D84" i="10" s="1"/>
  <c r="D85" i="10"/>
  <c r="E85" i="10"/>
  <c r="F85" i="10"/>
  <c r="D87" i="10"/>
  <c r="E87" i="10"/>
  <c r="F87" i="10"/>
  <c r="E88" i="10"/>
  <c r="F88" i="10"/>
  <c r="D88" i="10" s="1"/>
  <c r="D89" i="10"/>
  <c r="E89" i="10"/>
  <c r="F89" i="10"/>
  <c r="D90" i="10"/>
  <c r="E90" i="10"/>
  <c r="F90" i="10"/>
  <c r="E94" i="10"/>
  <c r="F94" i="10"/>
  <c r="D94" i="10" s="1"/>
  <c r="E95" i="10"/>
  <c r="F95" i="10"/>
  <c r="D95" i="10" s="1"/>
  <c r="E96" i="10"/>
  <c r="F96" i="10"/>
  <c r="D96" i="10" s="1"/>
  <c r="D97" i="10"/>
  <c r="E97" i="10"/>
  <c r="F97" i="10"/>
  <c r="E98" i="10"/>
  <c r="F98" i="10"/>
  <c r="D98" i="10" s="1"/>
  <c r="E100" i="10"/>
  <c r="F100" i="10"/>
  <c r="D100" i="10" s="1"/>
  <c r="D101" i="10"/>
  <c r="E101" i="10"/>
  <c r="F101" i="10"/>
  <c r="E102" i="10"/>
  <c r="F102" i="10"/>
  <c r="D102" i="10" s="1"/>
  <c r="E103" i="10"/>
  <c r="F103" i="10"/>
  <c r="D103" i="10" s="1"/>
  <c r="E104" i="10"/>
  <c r="F104" i="10"/>
  <c r="D104" i="10" s="1"/>
  <c r="E106" i="10"/>
  <c r="F106" i="10"/>
  <c r="D106" i="10" s="1"/>
  <c r="D107" i="10"/>
  <c r="E107" i="10"/>
  <c r="F107" i="10"/>
  <c r="D108" i="10"/>
  <c r="E108" i="10"/>
  <c r="F108" i="10"/>
  <c r="E109" i="10"/>
  <c r="F109" i="10"/>
  <c r="D109" i="10" s="1"/>
  <c r="D110" i="10"/>
  <c r="E110" i="10"/>
  <c r="F110" i="10"/>
  <c r="E7" i="11"/>
  <c r="F7" i="11"/>
  <c r="G7" i="11"/>
  <c r="H7" i="11"/>
  <c r="E8" i="11"/>
  <c r="F8" i="11"/>
  <c r="G8" i="11"/>
  <c r="H8" i="11"/>
  <c r="E9" i="11"/>
  <c r="F9" i="11"/>
  <c r="G9" i="11"/>
  <c r="H9" i="11"/>
  <c r="E10" i="11"/>
  <c r="F10" i="11"/>
  <c r="G10" i="11"/>
  <c r="H10" i="11"/>
  <c r="E11" i="11"/>
  <c r="F11" i="11"/>
  <c r="G11" i="11"/>
  <c r="H11" i="11"/>
  <c r="E12" i="11"/>
  <c r="F12" i="11"/>
  <c r="G12" i="11"/>
  <c r="H12" i="11"/>
  <c r="E13" i="11"/>
  <c r="F13" i="11"/>
  <c r="G13" i="11"/>
  <c r="H13" i="11"/>
  <c r="E14" i="11"/>
  <c r="F14" i="11"/>
  <c r="G14" i="11"/>
  <c r="H14" i="11"/>
  <c r="E15" i="11"/>
  <c r="F15" i="11"/>
  <c r="G15" i="11"/>
  <c r="H15" i="11"/>
  <c r="E16" i="11"/>
  <c r="F16" i="11"/>
  <c r="G16" i="11"/>
  <c r="H16" i="11"/>
  <c r="E17" i="11"/>
  <c r="F17" i="11"/>
  <c r="G17" i="11"/>
  <c r="H17" i="11"/>
  <c r="E18" i="11"/>
  <c r="F18" i="11"/>
  <c r="G18" i="11"/>
  <c r="H18" i="11"/>
  <c r="E19" i="11"/>
  <c r="F19" i="11"/>
  <c r="G19" i="11"/>
  <c r="H19" i="11"/>
  <c r="E20" i="11"/>
  <c r="F20" i="11"/>
  <c r="G20" i="11"/>
  <c r="H20" i="11"/>
  <c r="E21" i="11"/>
  <c r="F21" i="11"/>
  <c r="G21" i="11"/>
  <c r="H21" i="11"/>
  <c r="E22" i="11"/>
  <c r="F22" i="11"/>
  <c r="G22" i="11"/>
  <c r="H22" i="11"/>
  <c r="E23" i="11"/>
  <c r="F23" i="11"/>
  <c r="G23" i="11"/>
  <c r="H23" i="11"/>
  <c r="E24" i="11"/>
  <c r="F24" i="11"/>
  <c r="G24" i="11"/>
  <c r="H24" i="11"/>
  <c r="E25" i="11"/>
  <c r="F25" i="11"/>
  <c r="G25" i="11"/>
  <c r="H25" i="11"/>
  <c r="E26" i="11"/>
  <c r="F26" i="11"/>
  <c r="G26" i="11"/>
  <c r="H26" i="11"/>
  <c r="E27" i="11"/>
  <c r="F27" i="11"/>
  <c r="G27" i="11"/>
  <c r="H27" i="11"/>
  <c r="E28" i="11"/>
  <c r="F28" i="11"/>
  <c r="G28" i="11"/>
  <c r="H28" i="11"/>
  <c r="E29" i="11"/>
  <c r="F29" i="11"/>
  <c r="G29" i="11"/>
  <c r="H29" i="11"/>
  <c r="E30" i="11"/>
  <c r="F30" i="11"/>
  <c r="G30" i="11"/>
  <c r="H30" i="11"/>
  <c r="E31" i="11"/>
  <c r="F31" i="11"/>
  <c r="G31" i="11"/>
  <c r="H31" i="11"/>
  <c r="E36" i="11"/>
  <c r="F36" i="11"/>
  <c r="H36" i="11" s="1"/>
  <c r="G36" i="11"/>
  <c r="E37" i="11"/>
  <c r="F37" i="11"/>
  <c r="H37" i="11" s="1"/>
  <c r="G37" i="11"/>
  <c r="E38" i="11"/>
  <c r="F38" i="11"/>
  <c r="H38" i="11" s="1"/>
  <c r="G38" i="11"/>
  <c r="E40" i="11"/>
  <c r="F40" i="11"/>
  <c r="G40" i="11"/>
  <c r="H40" i="11"/>
  <c r="E41" i="11"/>
  <c r="F41" i="11"/>
  <c r="H41" i="11" s="1"/>
  <c r="G41" i="11"/>
  <c r="E42" i="11"/>
  <c r="F42" i="11"/>
  <c r="G42" i="11"/>
  <c r="H42" i="11"/>
  <c r="E45" i="11"/>
  <c r="F45" i="11"/>
  <c r="H45" i="11" s="1"/>
  <c r="G45" i="11"/>
  <c r="E46" i="11"/>
  <c r="F46" i="11"/>
  <c r="H46" i="11" s="1"/>
  <c r="G46" i="11"/>
  <c r="E47" i="11"/>
  <c r="F47" i="11"/>
  <c r="H47" i="11" s="1"/>
  <c r="G47" i="11"/>
  <c r="E48" i="11"/>
  <c r="F48" i="11"/>
  <c r="G48" i="11"/>
  <c r="H48" i="11"/>
  <c r="E50" i="11"/>
  <c r="F50" i="11"/>
  <c r="H50" i="11" s="1"/>
  <c r="G50" i="11"/>
  <c r="E51" i="11"/>
  <c r="F51" i="11"/>
  <c r="G51" i="11"/>
  <c r="H51" i="11"/>
  <c r="E52" i="11"/>
  <c r="F52" i="11"/>
  <c r="H52" i="11" s="1"/>
  <c r="G52" i="11"/>
  <c r="E53" i="11"/>
  <c r="F53" i="11"/>
  <c r="H53" i="11" s="1"/>
  <c r="G53" i="11"/>
  <c r="E55" i="11"/>
  <c r="F55" i="11"/>
  <c r="H55" i="11" s="1"/>
  <c r="G55" i="11"/>
  <c r="E56" i="11"/>
  <c r="F56" i="11"/>
  <c r="H56" i="11" s="1"/>
  <c r="G56" i="11"/>
  <c r="E57" i="11"/>
  <c r="F57" i="11"/>
  <c r="H57" i="11" s="1"/>
  <c r="G57" i="11"/>
  <c r="E58" i="11"/>
  <c r="F58" i="11"/>
  <c r="H58" i="11" s="1"/>
  <c r="G58" i="11"/>
  <c r="E60" i="11"/>
  <c r="F60" i="11"/>
  <c r="H60" i="11" s="1"/>
  <c r="G60" i="11"/>
  <c r="E61" i="11"/>
  <c r="F61" i="11"/>
  <c r="G61" i="11"/>
  <c r="H61" i="11"/>
  <c r="E62" i="11"/>
  <c r="F62" i="11"/>
  <c r="H62" i="11" s="1"/>
  <c r="G62" i="11"/>
  <c r="E63" i="11"/>
  <c r="F63" i="11"/>
  <c r="G63" i="11"/>
  <c r="H63" i="11"/>
  <c r="E65" i="11"/>
  <c r="F65" i="11"/>
  <c r="H65" i="11" s="1"/>
  <c r="G65" i="11"/>
  <c r="E66" i="11"/>
  <c r="F66" i="11"/>
  <c r="H66" i="11" s="1"/>
  <c r="G66" i="11"/>
  <c r="E67" i="11"/>
  <c r="F67" i="11"/>
  <c r="H67" i="11" s="1"/>
  <c r="G67" i="11"/>
  <c r="E68" i="11"/>
  <c r="F68" i="11"/>
  <c r="G68" i="11"/>
  <c r="H68" i="11"/>
  <c r="E70" i="11"/>
  <c r="F70" i="11"/>
  <c r="H70" i="11" s="1"/>
  <c r="G70" i="11"/>
  <c r="E71" i="11"/>
  <c r="F71" i="11"/>
  <c r="G71" i="11"/>
  <c r="H71" i="11"/>
  <c r="E72" i="11"/>
  <c r="F72" i="11"/>
  <c r="H72" i="11" s="1"/>
  <c r="G72" i="11"/>
  <c r="E73" i="11"/>
  <c r="F73" i="11"/>
  <c r="H73" i="11" s="1"/>
  <c r="G73" i="11"/>
  <c r="E77" i="11"/>
  <c r="F77" i="11"/>
  <c r="H77" i="11" s="1"/>
  <c r="G77" i="11"/>
  <c r="E78" i="11"/>
  <c r="F78" i="11"/>
  <c r="H78" i="11" s="1"/>
  <c r="G78" i="11"/>
  <c r="E79" i="11"/>
  <c r="F79" i="11"/>
  <c r="H79" i="11" s="1"/>
  <c r="G79" i="11"/>
  <c r="E80" i="11"/>
  <c r="F80" i="11"/>
  <c r="H80" i="11" s="1"/>
  <c r="G80" i="11"/>
  <c r="E81" i="11"/>
  <c r="F81" i="11"/>
  <c r="H81" i="11" s="1"/>
  <c r="G81" i="11"/>
  <c r="E83" i="11"/>
  <c r="F83" i="11"/>
  <c r="G83" i="11"/>
  <c r="H83" i="11"/>
  <c r="E84" i="11"/>
  <c r="F84" i="11"/>
  <c r="H84" i="11" s="1"/>
  <c r="G84" i="11"/>
  <c r="E85" i="11"/>
  <c r="F85" i="11"/>
  <c r="G85" i="11"/>
  <c r="H85" i="11"/>
  <c r="E86" i="11"/>
  <c r="F86" i="11"/>
  <c r="H86" i="11" s="1"/>
  <c r="G86" i="11"/>
  <c r="E87" i="11"/>
  <c r="F87" i="11"/>
  <c r="H87" i="11" s="1"/>
  <c r="G87" i="11"/>
  <c r="E89" i="11"/>
  <c r="F89" i="11"/>
  <c r="H89" i="11" s="1"/>
  <c r="G89" i="11"/>
  <c r="E90" i="11"/>
  <c r="F90" i="11"/>
  <c r="G90" i="11"/>
  <c r="H90" i="11"/>
  <c r="E91" i="11"/>
  <c r="F91" i="11"/>
  <c r="H91" i="11" s="1"/>
  <c r="G91" i="11"/>
  <c r="E92" i="11"/>
  <c r="F92" i="11"/>
  <c r="G92" i="11"/>
  <c r="H92" i="11"/>
  <c r="E93" i="11"/>
  <c r="F93" i="11"/>
  <c r="H93" i="11" s="1"/>
  <c r="G93" i="11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E13" i="12"/>
  <c r="F13" i="12"/>
  <c r="G13" i="12"/>
  <c r="H13" i="12"/>
  <c r="E14" i="12"/>
  <c r="F14" i="12"/>
  <c r="G14" i="12"/>
  <c r="H14" i="12"/>
  <c r="E15" i="12"/>
  <c r="F15" i="12"/>
  <c r="G15" i="12"/>
  <c r="H15" i="12"/>
  <c r="E16" i="12"/>
  <c r="F16" i="12"/>
  <c r="G16" i="12"/>
  <c r="H16" i="12"/>
  <c r="E17" i="12"/>
  <c r="F17" i="12"/>
  <c r="G17" i="12"/>
  <c r="H17" i="12"/>
  <c r="E18" i="12"/>
  <c r="F18" i="12"/>
  <c r="G18" i="12"/>
  <c r="H18" i="12"/>
  <c r="E19" i="12"/>
  <c r="F19" i="12"/>
  <c r="G19" i="12"/>
  <c r="H19" i="12"/>
  <c r="E20" i="12"/>
  <c r="F20" i="12"/>
  <c r="G20" i="12"/>
  <c r="H20" i="12"/>
  <c r="E21" i="12"/>
  <c r="F21" i="12"/>
  <c r="G21" i="12"/>
  <c r="H21" i="12"/>
  <c r="E22" i="12"/>
  <c r="F22" i="12"/>
  <c r="G22" i="12"/>
  <c r="H22" i="12"/>
  <c r="E23" i="12"/>
  <c r="F23" i="12"/>
  <c r="G23" i="12"/>
  <c r="H23" i="12"/>
  <c r="E24" i="12"/>
  <c r="F24" i="12"/>
  <c r="G24" i="12"/>
  <c r="H24" i="12"/>
  <c r="E25" i="12"/>
  <c r="F25" i="12"/>
  <c r="G25" i="12"/>
  <c r="H25" i="12"/>
  <c r="E26" i="12"/>
  <c r="F26" i="12"/>
  <c r="G26" i="12"/>
  <c r="H26" i="12"/>
  <c r="E27" i="12"/>
  <c r="F27" i="12"/>
  <c r="G27" i="12"/>
  <c r="H27" i="12"/>
  <c r="E28" i="12"/>
  <c r="F28" i="12"/>
  <c r="G28" i="12"/>
  <c r="H28" i="12"/>
  <c r="E29" i="12"/>
  <c r="F29" i="12"/>
  <c r="G29" i="12"/>
  <c r="H29" i="12"/>
  <c r="E30" i="12"/>
  <c r="F30" i="12"/>
  <c r="G30" i="12"/>
  <c r="H30" i="12"/>
  <c r="E35" i="12"/>
  <c r="F35" i="12"/>
  <c r="H35" i="12" s="1"/>
  <c r="G35" i="12"/>
  <c r="E36" i="12"/>
  <c r="F36" i="12"/>
  <c r="H36" i="12" s="1"/>
  <c r="G36" i="12"/>
  <c r="E37" i="12"/>
  <c r="F37" i="12"/>
  <c r="H37" i="12" s="1"/>
  <c r="G37" i="12"/>
  <c r="E39" i="12"/>
  <c r="F39" i="12"/>
  <c r="H39" i="12" s="1"/>
  <c r="G39" i="12"/>
  <c r="E40" i="12"/>
  <c r="F40" i="12"/>
  <c r="H40" i="12" s="1"/>
  <c r="G40" i="12"/>
  <c r="E41" i="12"/>
  <c r="F41" i="12"/>
  <c r="H41" i="12" s="1"/>
  <c r="G41" i="12"/>
  <c r="E46" i="12"/>
  <c r="F46" i="12"/>
  <c r="G46" i="12"/>
  <c r="H46" i="12"/>
  <c r="E47" i="12"/>
  <c r="F47" i="12"/>
  <c r="H47" i="12" s="1"/>
  <c r="G47" i="12"/>
  <c r="E48" i="12"/>
  <c r="F48" i="12"/>
  <c r="G48" i="12"/>
  <c r="H48" i="12"/>
  <c r="E49" i="12"/>
  <c r="F49" i="12"/>
  <c r="H49" i="12" s="1"/>
  <c r="G49" i="12"/>
  <c r="E51" i="12"/>
  <c r="F51" i="12"/>
  <c r="H51" i="12" s="1"/>
  <c r="G51" i="12"/>
  <c r="E52" i="12"/>
  <c r="F52" i="12"/>
  <c r="H52" i="12" s="1"/>
  <c r="G52" i="12"/>
  <c r="E53" i="12"/>
  <c r="F53" i="12"/>
  <c r="G53" i="12"/>
  <c r="H53" i="12"/>
  <c r="E54" i="12"/>
  <c r="F54" i="12"/>
  <c r="H54" i="12" s="1"/>
  <c r="G54" i="12"/>
  <c r="E56" i="12"/>
  <c r="F56" i="12"/>
  <c r="G56" i="12"/>
  <c r="H56" i="12"/>
  <c r="E57" i="12"/>
  <c r="F57" i="12"/>
  <c r="H57" i="12" s="1"/>
  <c r="G57" i="12"/>
  <c r="E58" i="12"/>
  <c r="F58" i="12"/>
  <c r="H58" i="12" s="1"/>
  <c r="G58" i="12"/>
  <c r="E59" i="12"/>
  <c r="F59" i="12"/>
  <c r="H59" i="12" s="1"/>
  <c r="G59" i="12"/>
  <c r="E61" i="12"/>
  <c r="F61" i="12"/>
  <c r="H61" i="12" s="1"/>
  <c r="G61" i="12"/>
  <c r="E62" i="12"/>
  <c r="F62" i="12"/>
  <c r="H62" i="12" s="1"/>
  <c r="G62" i="12"/>
  <c r="E63" i="12"/>
  <c r="F63" i="12"/>
  <c r="H63" i="12" s="1"/>
  <c r="G63" i="12"/>
  <c r="E64" i="12"/>
  <c r="F64" i="12"/>
  <c r="H64" i="12" s="1"/>
  <c r="G64" i="12"/>
  <c r="E66" i="12"/>
  <c r="F66" i="12"/>
  <c r="G66" i="12"/>
  <c r="H66" i="12"/>
  <c r="E67" i="12"/>
  <c r="F67" i="12"/>
  <c r="H67" i="12" s="1"/>
  <c r="G67" i="12"/>
  <c r="E68" i="12"/>
  <c r="F68" i="12"/>
  <c r="G68" i="12"/>
  <c r="H68" i="12"/>
  <c r="E69" i="12"/>
  <c r="F69" i="12"/>
  <c r="H69" i="12" s="1"/>
  <c r="G69" i="12"/>
  <c r="E71" i="12"/>
  <c r="F71" i="12"/>
  <c r="H71" i="12" s="1"/>
  <c r="G71" i="12"/>
  <c r="E72" i="12"/>
  <c r="F72" i="12"/>
  <c r="H72" i="12" s="1"/>
  <c r="G72" i="12"/>
  <c r="E73" i="12"/>
  <c r="F73" i="12"/>
  <c r="G73" i="12"/>
  <c r="H73" i="12"/>
  <c r="E74" i="12"/>
  <c r="F74" i="12"/>
  <c r="H74" i="12" s="1"/>
  <c r="G74" i="12"/>
  <c r="E79" i="12"/>
  <c r="F79" i="12"/>
  <c r="G79" i="12"/>
  <c r="H79" i="12"/>
  <c r="E80" i="12"/>
  <c r="F80" i="12"/>
  <c r="H80" i="12" s="1"/>
  <c r="G80" i="12"/>
  <c r="E81" i="12"/>
  <c r="F81" i="12"/>
  <c r="H81" i="12" s="1"/>
  <c r="G81" i="12"/>
  <c r="E82" i="12"/>
  <c r="F82" i="12"/>
  <c r="H82" i="12" s="1"/>
  <c r="G82" i="12"/>
  <c r="E83" i="12"/>
  <c r="F83" i="12"/>
  <c r="H83" i="12" s="1"/>
  <c r="G83" i="12"/>
  <c r="E85" i="12"/>
  <c r="F85" i="12"/>
  <c r="H85" i="12" s="1"/>
  <c r="G85" i="12"/>
  <c r="E86" i="12"/>
  <c r="F86" i="12"/>
  <c r="H86" i="12" s="1"/>
  <c r="G86" i="12"/>
  <c r="E87" i="12"/>
  <c r="F87" i="12"/>
  <c r="H87" i="12" s="1"/>
  <c r="G87" i="12"/>
  <c r="E88" i="12"/>
  <c r="F88" i="12"/>
  <c r="G88" i="12"/>
  <c r="H88" i="12"/>
  <c r="E89" i="12"/>
  <c r="F89" i="12"/>
  <c r="H89" i="12" s="1"/>
  <c r="G89" i="12"/>
  <c r="E91" i="12"/>
  <c r="F91" i="12"/>
  <c r="G91" i="12"/>
  <c r="H91" i="12"/>
  <c r="E92" i="12"/>
  <c r="F92" i="12"/>
  <c r="H92" i="12" s="1"/>
  <c r="G92" i="12"/>
  <c r="E93" i="12"/>
  <c r="F93" i="12"/>
  <c r="H93" i="12" s="1"/>
  <c r="G93" i="12"/>
  <c r="E94" i="12"/>
  <c r="F94" i="12"/>
  <c r="H94" i="12" s="1"/>
  <c r="G94" i="12"/>
  <c r="E95" i="12"/>
  <c r="F95" i="12"/>
  <c r="G95" i="12"/>
  <c r="H95" i="12"/>
  <c r="E98" i="12"/>
  <c r="F98" i="12"/>
  <c r="H98" i="12" s="1"/>
  <c r="G98" i="12"/>
  <c r="E99" i="12"/>
  <c r="F99" i="12"/>
  <c r="G99" i="12"/>
  <c r="H99" i="12"/>
  <c r="E100" i="12"/>
  <c r="F100" i="12"/>
  <c r="H100" i="12" s="1"/>
  <c r="G100" i="12"/>
  <c r="E101" i="12"/>
  <c r="F101" i="12"/>
  <c r="G101" i="12"/>
  <c r="H101" i="12"/>
  <c r="E102" i="12"/>
  <c r="F102" i="12"/>
  <c r="H102" i="12" s="1"/>
  <c r="G102" i="12"/>
  <c r="E104" i="12"/>
  <c r="F104" i="12"/>
  <c r="H104" i="12" s="1"/>
  <c r="G104" i="12"/>
  <c r="E105" i="12"/>
  <c r="F105" i="12"/>
  <c r="H105" i="12" s="1"/>
  <c r="G105" i="12"/>
  <c r="E106" i="12"/>
  <c r="F106" i="12"/>
  <c r="H106" i="12" s="1"/>
  <c r="G106" i="12"/>
  <c r="E107" i="12"/>
  <c r="F107" i="12"/>
  <c r="H107" i="12" s="1"/>
  <c r="G107" i="12"/>
  <c r="E108" i="12"/>
  <c r="F108" i="12"/>
  <c r="G108" i="12"/>
  <c r="H108" i="12"/>
  <c r="E75" i="16"/>
  <c r="F75" i="16"/>
  <c r="G75" i="16"/>
  <c r="H75" i="16"/>
  <c r="E76" i="16"/>
  <c r="F76" i="16"/>
  <c r="G76" i="16"/>
  <c r="H76" i="16"/>
  <c r="E77" i="16"/>
  <c r="F77" i="16"/>
  <c r="G77" i="16"/>
  <c r="H77" i="16"/>
  <c r="E78" i="16"/>
  <c r="F78" i="16"/>
  <c r="G78" i="16"/>
  <c r="H78" i="16"/>
  <c r="E79" i="16"/>
  <c r="F79" i="16"/>
  <c r="G79" i="16"/>
  <c r="H79" i="16"/>
  <c r="E81" i="16"/>
  <c r="F81" i="16"/>
  <c r="G81" i="16"/>
  <c r="H81" i="16"/>
  <c r="E82" i="16"/>
  <c r="F82" i="16"/>
  <c r="G82" i="16"/>
  <c r="H82" i="16"/>
  <c r="E83" i="16"/>
  <c r="F83" i="16"/>
  <c r="G83" i="16"/>
  <c r="H83" i="16"/>
  <c r="E84" i="16"/>
  <c r="F84" i="16"/>
  <c r="G84" i="16"/>
  <c r="H84" i="16"/>
  <c r="E85" i="16"/>
  <c r="F85" i="16"/>
  <c r="G85" i="16"/>
  <c r="H85" i="16"/>
  <c r="E87" i="16"/>
  <c r="F87" i="16"/>
  <c r="G87" i="16"/>
  <c r="H87" i="16"/>
  <c r="E88" i="16"/>
  <c r="F88" i="16"/>
  <c r="G88" i="16"/>
  <c r="H88" i="16"/>
  <c r="E89" i="16"/>
  <c r="F89" i="16"/>
  <c r="G89" i="16"/>
  <c r="H89" i="16"/>
  <c r="E90" i="16"/>
  <c r="F90" i="16"/>
  <c r="G90" i="16"/>
  <c r="H90" i="16"/>
  <c r="E91" i="16"/>
  <c r="F91" i="16"/>
  <c r="G91" i="16"/>
  <c r="H91" i="16"/>
  <c r="E93" i="16"/>
  <c r="F93" i="16"/>
  <c r="G93" i="16"/>
  <c r="H93" i="16"/>
  <c r="E94" i="16"/>
  <c r="F94" i="16"/>
  <c r="G94" i="16"/>
  <c r="H94" i="16"/>
  <c r="E95" i="16"/>
  <c r="F95" i="16"/>
  <c r="G95" i="16"/>
  <c r="H95" i="16"/>
  <c r="E96" i="16"/>
  <c r="F96" i="16"/>
  <c r="G96" i="16"/>
  <c r="H96" i="16"/>
  <c r="E97" i="16"/>
  <c r="F97" i="16"/>
  <c r="G97" i="16"/>
  <c r="H97" i="16"/>
  <c r="E99" i="16"/>
  <c r="F99" i="16"/>
  <c r="G99" i="16"/>
  <c r="H99" i="16"/>
  <c r="E100" i="16"/>
  <c r="F100" i="16"/>
  <c r="G100" i="16"/>
  <c r="H100" i="16"/>
  <c r="E101" i="16"/>
  <c r="F101" i="16"/>
  <c r="G101" i="16"/>
  <c r="H101" i="16"/>
  <c r="E102" i="16"/>
  <c r="F102" i="16"/>
  <c r="G102" i="16"/>
  <c r="H102" i="16"/>
  <c r="E103" i="16"/>
  <c r="F103" i="16"/>
  <c r="G103" i="16"/>
  <c r="H103" i="16"/>
  <c r="E5" i="18"/>
  <c r="F5" i="18"/>
  <c r="G5" i="18"/>
  <c r="E6" i="18"/>
  <c r="F6" i="18"/>
  <c r="G6" i="18"/>
  <c r="E7" i="18"/>
  <c r="F7" i="18"/>
  <c r="G7" i="18"/>
  <c r="E8" i="18"/>
  <c r="F8" i="18"/>
  <c r="G8" i="18"/>
  <c r="E9" i="18"/>
  <c r="F9" i="18"/>
  <c r="G9" i="18"/>
  <c r="E10" i="18"/>
  <c r="F10" i="18"/>
  <c r="G10" i="18"/>
  <c r="E11" i="18"/>
  <c r="F11" i="18"/>
  <c r="G11" i="18"/>
  <c r="E12" i="18"/>
  <c r="F12" i="18"/>
  <c r="G12" i="18"/>
  <c r="E13" i="18"/>
  <c r="F13" i="18"/>
  <c r="G13" i="18"/>
  <c r="E14" i="18"/>
  <c r="F14" i="18"/>
  <c r="G14" i="18"/>
  <c r="E15" i="18"/>
  <c r="F15" i="18"/>
  <c r="G15" i="18"/>
  <c r="E16" i="18"/>
  <c r="F16" i="18"/>
  <c r="G16" i="18"/>
  <c r="E17" i="18"/>
  <c r="F17" i="18"/>
  <c r="G17" i="18"/>
  <c r="E18" i="18"/>
  <c r="F18" i="18"/>
  <c r="G18" i="18"/>
  <c r="E19" i="18"/>
  <c r="F19" i="18"/>
  <c r="G19" i="18"/>
  <c r="E20" i="18"/>
  <c r="F20" i="18"/>
  <c r="G20" i="18"/>
  <c r="E21" i="18"/>
  <c r="F21" i="18"/>
  <c r="G21" i="18"/>
  <c r="E22" i="18"/>
  <c r="F22" i="18"/>
  <c r="G22" i="18"/>
  <c r="E23" i="18"/>
  <c r="F23" i="18"/>
  <c r="G23" i="18"/>
  <c r="E24" i="18"/>
  <c r="F24" i="18"/>
  <c r="G24" i="18"/>
  <c r="E25" i="18"/>
  <c r="F25" i="18"/>
  <c r="G25" i="18"/>
  <c r="E26" i="18"/>
  <c r="F26" i="18"/>
  <c r="G26" i="18"/>
  <c r="E27" i="18"/>
  <c r="F27" i="18"/>
  <c r="G27" i="18"/>
  <c r="E32" i="18"/>
  <c r="F32" i="18"/>
  <c r="G32" i="18"/>
  <c r="E33" i="18"/>
  <c r="F33" i="18"/>
  <c r="G33" i="18"/>
  <c r="E34" i="18"/>
  <c r="F34" i="18"/>
  <c r="G34" i="18"/>
  <c r="E35" i="18"/>
  <c r="F35" i="18"/>
  <c r="G35" i="18"/>
  <c r="E36" i="18"/>
  <c r="F36" i="18"/>
  <c r="G36" i="18"/>
  <c r="E37" i="18"/>
  <c r="F37" i="18"/>
  <c r="G37" i="18"/>
  <c r="E42" i="18"/>
  <c r="F42" i="18"/>
  <c r="G42" i="18"/>
  <c r="E43" i="18"/>
  <c r="F43" i="18"/>
  <c r="G43" i="18"/>
  <c r="E44" i="18"/>
  <c r="F44" i="18"/>
  <c r="G44" i="18"/>
  <c r="E45" i="18"/>
  <c r="F45" i="18"/>
  <c r="G45" i="18"/>
  <c r="E47" i="18"/>
  <c r="F47" i="18"/>
  <c r="G47" i="18"/>
  <c r="E48" i="18"/>
  <c r="F48" i="18"/>
  <c r="G48" i="18"/>
  <c r="E49" i="18"/>
  <c r="F49" i="18"/>
  <c r="G49" i="18"/>
  <c r="E50" i="18"/>
  <c r="F50" i="18"/>
  <c r="G50" i="18"/>
  <c r="E52" i="18"/>
  <c r="F52" i="18"/>
  <c r="G52" i="18"/>
  <c r="E53" i="18"/>
  <c r="F53" i="18"/>
  <c r="G53" i="18"/>
  <c r="E54" i="18"/>
  <c r="F54" i="18"/>
  <c r="G54" i="18"/>
  <c r="E55" i="18"/>
  <c r="F55" i="18"/>
  <c r="G55" i="18"/>
  <c r="E57" i="18"/>
  <c r="F57" i="18"/>
  <c r="G57" i="18"/>
  <c r="E58" i="18"/>
  <c r="F58" i="18"/>
  <c r="G58" i="18"/>
  <c r="E59" i="18"/>
  <c r="F59" i="18"/>
  <c r="G59" i="18"/>
  <c r="E60" i="18"/>
  <c r="F60" i="18"/>
  <c r="G60" i="18"/>
  <c r="E62" i="18"/>
  <c r="F62" i="18"/>
  <c r="G62" i="18"/>
  <c r="E63" i="18"/>
  <c r="F63" i="18"/>
  <c r="G63" i="18"/>
  <c r="E64" i="18"/>
  <c r="F64" i="18"/>
  <c r="G64" i="18"/>
  <c r="E65" i="18"/>
  <c r="F65" i="18"/>
  <c r="G65" i="18"/>
  <c r="E67" i="18"/>
  <c r="F67" i="18"/>
  <c r="G67" i="18"/>
  <c r="E68" i="18"/>
  <c r="F68" i="18"/>
  <c r="G68" i="18"/>
  <c r="E69" i="18"/>
  <c r="F69" i="18"/>
  <c r="G69" i="18"/>
  <c r="E70" i="18"/>
  <c r="F70" i="18"/>
  <c r="G70" i="18"/>
  <c r="E75" i="18"/>
  <c r="F75" i="18"/>
  <c r="G75" i="18"/>
  <c r="E76" i="18"/>
  <c r="F76" i="18"/>
  <c r="G76" i="18"/>
  <c r="E77" i="18"/>
  <c r="F77" i="18"/>
  <c r="G77" i="18"/>
  <c r="E78" i="18"/>
  <c r="F78" i="18"/>
  <c r="G78" i="18"/>
  <c r="E79" i="18"/>
  <c r="F79" i="18"/>
  <c r="G79" i="18"/>
  <c r="E81" i="18"/>
  <c r="F81" i="18"/>
  <c r="G81" i="18"/>
  <c r="E82" i="18"/>
  <c r="F82" i="18"/>
  <c r="G82" i="18"/>
  <c r="E83" i="18"/>
  <c r="F83" i="18"/>
  <c r="G83" i="18"/>
  <c r="E84" i="18"/>
  <c r="F84" i="18"/>
  <c r="G84" i="18"/>
  <c r="E85" i="18"/>
  <c r="F85" i="18"/>
  <c r="G85" i="18"/>
  <c r="E87" i="18"/>
  <c r="F87" i="18"/>
  <c r="G87" i="18"/>
  <c r="E88" i="18"/>
  <c r="F88" i="18"/>
  <c r="G88" i="18"/>
  <c r="E89" i="18"/>
  <c r="F89" i="18"/>
  <c r="G89" i="18"/>
  <c r="E90" i="18"/>
  <c r="F90" i="18"/>
  <c r="G90" i="18"/>
  <c r="E91" i="18"/>
  <c r="F91" i="18"/>
  <c r="G91" i="18"/>
  <c r="E93" i="18"/>
  <c r="F93" i="18"/>
  <c r="G93" i="18"/>
  <c r="E94" i="18"/>
  <c r="F94" i="18"/>
  <c r="G94" i="18"/>
  <c r="E95" i="18"/>
  <c r="F95" i="18"/>
  <c r="G95" i="18"/>
  <c r="E96" i="18"/>
  <c r="F96" i="18"/>
  <c r="G96" i="18"/>
  <c r="E97" i="18"/>
  <c r="F97" i="18"/>
  <c r="G97" i="18"/>
  <c r="E99" i="18"/>
  <c r="F99" i="18"/>
  <c r="G99" i="18"/>
  <c r="E100" i="18"/>
  <c r="F100" i="18"/>
  <c r="G100" i="18"/>
  <c r="E101" i="18"/>
  <c r="F101" i="18"/>
  <c r="G101" i="18"/>
  <c r="E102" i="18"/>
  <c r="F102" i="18"/>
  <c r="G102" i="18"/>
  <c r="E103" i="18"/>
  <c r="F103" i="18"/>
  <c r="G103" i="18"/>
</calcChain>
</file>

<file path=xl/sharedStrings.xml><?xml version="1.0" encoding="utf-8"?>
<sst xmlns="http://schemas.openxmlformats.org/spreadsheetml/2006/main" count="1430" uniqueCount="119">
  <si>
    <t>Scale</t>
  </si>
  <si>
    <t>SCP</t>
  </si>
  <si>
    <t>Salary</t>
  </si>
  <si>
    <t>Hourly Rate</t>
  </si>
  <si>
    <t>28 Days</t>
  </si>
  <si>
    <t>7 Days</t>
  </si>
  <si>
    <t>SO1</t>
  </si>
  <si>
    <t>SO2</t>
  </si>
  <si>
    <t>PO1</t>
  </si>
  <si>
    <t>PO2</t>
  </si>
  <si>
    <t>PO3</t>
  </si>
  <si>
    <t>PO4</t>
  </si>
  <si>
    <t>PO5</t>
  </si>
  <si>
    <t>PO6</t>
  </si>
  <si>
    <t>Posts Formerly Designated as Manual</t>
  </si>
  <si>
    <t>Grade 1</t>
  </si>
  <si>
    <t>Grade 2</t>
  </si>
  <si>
    <t>Grade 3</t>
  </si>
  <si>
    <t>Grade 4</t>
  </si>
  <si>
    <t>Grade 5</t>
  </si>
  <si>
    <t>Grade 6</t>
  </si>
  <si>
    <t>Posts Formerly Designated as APT&amp;C</t>
  </si>
  <si>
    <t>Scale 1</t>
  </si>
  <si>
    <t xml:space="preserve"> </t>
  </si>
  <si>
    <t>Scale 2</t>
  </si>
  <si>
    <t>Rates of Pay</t>
  </si>
  <si>
    <t>Scale 3</t>
  </si>
  <si>
    <t>Scale 4</t>
  </si>
  <si>
    <t>Scale 5</t>
  </si>
  <si>
    <t>Scale 6</t>
  </si>
  <si>
    <t>Scales 1 to 6</t>
  </si>
  <si>
    <t>Senior Officer Grades</t>
  </si>
  <si>
    <t>Principal Officer Grades</t>
  </si>
  <si>
    <t>Special Salary Grades</t>
  </si>
  <si>
    <t>Basic Rates From 1 April 2002</t>
  </si>
  <si>
    <t>SCALE A</t>
  </si>
  <si>
    <t>SCALE B</t>
  </si>
  <si>
    <t>Basic Rates From 1 October 2002</t>
  </si>
  <si>
    <t>Basic Rates From 1 April 2003</t>
  </si>
  <si>
    <t>Basic Rates From 1 April 2004</t>
  </si>
  <si>
    <t>SCALE C</t>
  </si>
  <si>
    <t>Basic Rates From 1 April 2005</t>
  </si>
  <si>
    <t>Basic Rates From 1 April 2006</t>
  </si>
  <si>
    <t>Basic Rates From 1 April 2007</t>
  </si>
  <si>
    <r>
      <t>RATES OF PAY</t>
    </r>
    <r>
      <rPr>
        <b/>
        <sz val="12"/>
        <rFont val="Arial"/>
        <family val="2"/>
      </rPr>
      <t xml:space="preserve"> (Main grades for employees)</t>
    </r>
  </si>
  <si>
    <r>
      <t xml:space="preserve">Basic Rates From 1 April 2008 with arbitration award </t>
    </r>
    <r>
      <rPr>
        <b/>
        <sz val="10"/>
        <rFont val="Arial"/>
        <family val="2"/>
      </rPr>
      <t>(total award 2.75%)</t>
    </r>
  </si>
  <si>
    <t xml:space="preserve">Basic Rates From 1 April 2009 </t>
  </si>
  <si>
    <t>SALARY</t>
  </si>
  <si>
    <t>Band</t>
  </si>
  <si>
    <t>Monthly</t>
  </si>
  <si>
    <t>4 Weekly</t>
  </si>
  <si>
    <t>Weekly</t>
  </si>
  <si>
    <t>Hourly</t>
  </si>
  <si>
    <t>ABATED RATES (Old Manual Worker Grades)</t>
  </si>
  <si>
    <t>1A</t>
  </si>
  <si>
    <t>2A</t>
  </si>
  <si>
    <t>3A</t>
  </si>
  <si>
    <t>4A</t>
  </si>
  <si>
    <t>Pay Bands</t>
  </si>
  <si>
    <t xml:space="preserve">Basic Rates From 1 April 2013 </t>
  </si>
  <si>
    <t>PAY</t>
  </si>
  <si>
    <t>Annual</t>
  </si>
  <si>
    <t>4*</t>
  </si>
  <si>
    <t>* SCP4 will be deleted with effect from 1 October 2013</t>
  </si>
  <si>
    <t>SCALE</t>
  </si>
  <si>
    <t xml:space="preserve">NJC for LOCAL GOVERNMENT SERVICES                         </t>
  </si>
  <si>
    <t>RATES OF PAY FROM 1 JANUARY 2015</t>
  </si>
  <si>
    <t>(Main grades for former APT&amp;C and Manual employees)</t>
  </si>
  <si>
    <t>5*</t>
  </si>
  <si>
    <t>* SCP5 will be deleted with effect from 1 October 2015</t>
  </si>
  <si>
    <t>SCALE D</t>
  </si>
  <si>
    <t>SCALE E</t>
  </si>
  <si>
    <t>NEW NJC PAY RATES FROM 1 APRIL 2017</t>
  </si>
  <si>
    <t>NEW NJC PAY RATES FROM 1 APRIL 2016</t>
  </si>
  <si>
    <t>Point</t>
  </si>
  <si>
    <t>NJC PAY RATES FROM 1 APRIL 2018</t>
  </si>
  <si>
    <t>NJC PAY RATES FROM 1 APRIL 2019</t>
  </si>
  <si>
    <t>Original Band</t>
  </si>
  <si>
    <t>Original SCP</t>
  </si>
  <si>
    <t>NEW SCP 2019</t>
  </si>
  <si>
    <t>New Band</t>
  </si>
  <si>
    <t>4 weekly</t>
  </si>
  <si>
    <t>Hrly Rate</t>
  </si>
  <si>
    <t xml:space="preserve"> 1 &amp; 2</t>
  </si>
  <si>
    <t>NEW SCP</t>
  </si>
  <si>
    <t>SPECIAL A</t>
  </si>
  <si>
    <t>SPECIAL B</t>
  </si>
  <si>
    <t>SPECIAL C</t>
  </si>
  <si>
    <t>SPECIAL D</t>
  </si>
  <si>
    <t>SPECIAL E</t>
  </si>
  <si>
    <t>Pay</t>
  </si>
  <si>
    <t>Special A</t>
  </si>
  <si>
    <t>Special B</t>
  </si>
  <si>
    <t>Special C</t>
  </si>
  <si>
    <t>Special D</t>
  </si>
  <si>
    <t>Special E</t>
  </si>
  <si>
    <t>Per hour</t>
  </si>
  <si>
    <t>Per month</t>
  </si>
  <si>
    <t>Per week</t>
  </si>
  <si>
    <t>1*</t>
  </si>
  <si>
    <t>1 &amp; 2</t>
  </si>
  <si>
    <t>1 NJC</t>
  </si>
  <si>
    <t xml:space="preserve">* Bradford Council has adopted the Real Living Wage of £9.30 per hour for 2020-21. This is an uplift of 5p per hour for any employees on SCP1 from the rate of £9.25 set out by the National Joint  Council for local government services. </t>
  </si>
  <si>
    <t>LOCAL GOVERNMENT SERVICES PAY SCALES
 APRIL 2020</t>
  </si>
  <si>
    <t>LOCAL GOVERNMENT SERVICES PAY SCALES
APRIL 2021</t>
  </si>
  <si>
    <t>LOCAL GOVERNMENT SERVICES PAY SCALES
APRIL 2022</t>
  </si>
  <si>
    <t>Allowances</t>
  </si>
  <si>
    <t>Sleeping-in Duty Payment</t>
  </si>
  <si>
    <t>Standby Duty Allowance</t>
  </si>
  <si>
    <t>% Increase</t>
  </si>
  <si>
    <t>EDT</t>
  </si>
  <si>
    <t>SP+20%</t>
  </si>
  <si>
    <t>SP</t>
  </si>
  <si>
    <t>New rate 1.4.2022</t>
  </si>
  <si>
    <t>including 20% uplift</t>
  </si>
  <si>
    <t>Band 3 is SP 2 Only</t>
  </si>
  <si>
    <t>LOCAL GOVERNMENT SERVICES PAY SCALES
APRIL 2023</t>
  </si>
  <si>
    <t>1 / 2</t>
  </si>
  <si>
    <r>
      <t xml:space="preserve">Please note: </t>
    </r>
    <r>
      <rPr>
        <sz val="10"/>
        <rFont val="Arial"/>
        <family val="2"/>
      </rPr>
      <t xml:space="preserve">Bands  1/2 and 3 are currently under review following the deletion of SCP1 in April 2023. Target Jan 2024.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</si>
</sst>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£&quot;#,##0;\-&quot;£&quot;#,##0"/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 &quot;#,##0.00"/>
    <numFmt numFmtId="165" formatCode="0.00000"/>
    <numFmt numFmtId="166" formatCode="&quot;£&quot;#,##0"/>
    <numFmt numFmtId="167" formatCode="&quot;£&quot;#,##0.00000"/>
    <numFmt numFmtId="168" formatCode="#,##0.00_ ;[Red]\-#,##0.00\ "/>
    <numFmt numFmtId="169" formatCode="#,##0.0000_ ;[Red]\-#,##0.0000\ "/>
    <numFmt numFmtId="170" formatCode="&quot;£&quot;#,##0.00"/>
  </numFmts>
  <fonts count="45">
    <font>
      <sz val="10"/>
      <name val="Arial"/>
    </font>
    <font>
      <sz val="9"/>
      <name val="Geneva"/>
    </font>
    <font>
      <b/>
      <sz val="10"/>
      <name val="Geneva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b/>
      <sz val="10"/>
      <color indexed="18"/>
      <name val="Geneva"/>
    </font>
    <font>
      <b/>
      <sz val="10"/>
      <color indexed="51"/>
      <name val="Arial"/>
      <family val="2"/>
    </font>
    <font>
      <b/>
      <sz val="20"/>
      <color indexed="51"/>
      <name val="Arial"/>
      <family val="2"/>
    </font>
    <font>
      <b/>
      <sz val="12"/>
      <name val="Arial"/>
      <family val="2"/>
    </font>
    <font>
      <sz val="10"/>
      <color indexed="51"/>
      <name val="Arial"/>
      <family val="2"/>
    </font>
    <font>
      <b/>
      <sz val="10"/>
      <color indexed="51"/>
      <name val="Geneva"/>
    </font>
    <font>
      <b/>
      <sz val="9"/>
      <color indexed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color indexed="8"/>
      <name val="Frutiger 45 Light"/>
    </font>
    <font>
      <sz val="11"/>
      <name val="Frutiger 45 Light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8"/>
      <name val="Geneva"/>
    </font>
    <font>
      <sz val="11"/>
      <name val="Geneva"/>
    </font>
    <font>
      <b/>
      <sz val="11"/>
      <name val="Geneva"/>
    </font>
    <font>
      <sz val="10.5"/>
      <name val="Arial"/>
      <family val="2"/>
    </font>
    <font>
      <sz val="10.5"/>
      <name val="Frutiger 45 Light"/>
    </font>
    <font>
      <sz val="10.5"/>
      <name val="Arial"/>
      <family val="2"/>
    </font>
    <font>
      <b/>
      <sz val="10.5"/>
      <name val="Geneva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Geneva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8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1" applyFont="1" applyFill="1" applyAlignment="1">
      <alignment horizontal="center"/>
    </xf>
    <xf numFmtId="0" fontId="7" fillId="3" borderId="0" xfId="0" applyFont="1" applyFill="1"/>
    <xf numFmtId="0" fontId="8" fillId="3" borderId="0" xfId="0" applyFont="1" applyFill="1"/>
    <xf numFmtId="0" fontId="5" fillId="3" borderId="0" xfId="0" applyFont="1" applyFill="1"/>
    <xf numFmtId="0" fontId="9" fillId="0" borderId="0" xfId="0" applyFont="1"/>
    <xf numFmtId="0" fontId="10" fillId="0" borderId="0" xfId="0" applyFont="1"/>
    <xf numFmtId="165" fontId="11" fillId="3" borderId="0" xfId="1" applyNumberFormat="1" applyFont="1" applyFill="1" applyAlignment="1">
      <alignment horizontal="center"/>
    </xf>
    <xf numFmtId="164" fontId="11" fillId="3" borderId="0" xfId="1" applyNumberFormat="1" applyFont="1" applyFill="1" applyAlignment="1">
      <alignment horizontal="center"/>
    </xf>
    <xf numFmtId="166" fontId="12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6" fontId="5" fillId="0" borderId="0" xfId="0" applyNumberFormat="1" applyFont="1"/>
    <xf numFmtId="166" fontId="13" fillId="0" borderId="0" xfId="0" applyNumberFormat="1" applyFont="1" applyAlignment="1">
      <alignment horizontal="center"/>
    </xf>
    <xf numFmtId="0" fontId="15" fillId="0" borderId="2" xfId="0" applyFont="1" applyBorder="1"/>
    <xf numFmtId="0" fontId="3" fillId="0" borderId="2" xfId="0" applyFont="1" applyBorder="1"/>
    <xf numFmtId="0" fontId="14" fillId="0" borderId="2" xfId="0" applyFont="1" applyBorder="1"/>
    <xf numFmtId="0" fontId="0" fillId="0" borderId="2" xfId="0" applyBorder="1"/>
    <xf numFmtId="0" fontId="6" fillId="0" borderId="2" xfId="1" applyFont="1" applyBorder="1" applyAlignment="1">
      <alignment horizontal="center"/>
    </xf>
    <xf numFmtId="0" fontId="17" fillId="0" borderId="2" xfId="0" applyFont="1" applyBorder="1"/>
    <xf numFmtId="0" fontId="16" fillId="0" borderId="2" xfId="0" applyFont="1" applyBorder="1"/>
    <xf numFmtId="166" fontId="13" fillId="0" borderId="2" xfId="0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6" fontId="20" fillId="0" borderId="2" xfId="0" applyNumberFormat="1" applyFont="1" applyBorder="1" applyAlignment="1">
      <alignment horizontal="center" vertical="top" wrapText="1"/>
    </xf>
    <xf numFmtId="167" fontId="19" fillId="0" borderId="2" xfId="1" applyNumberFormat="1" applyFont="1" applyBorder="1" applyAlignment="1">
      <alignment horizontal="center"/>
    </xf>
    <xf numFmtId="164" fontId="19" fillId="0" borderId="2" xfId="1" applyNumberFormat="1" applyFont="1" applyBorder="1" applyAlignment="1">
      <alignment horizontal="center"/>
    </xf>
    <xf numFmtId="6" fontId="21" fillId="0" borderId="2" xfId="0" applyNumberFormat="1" applyFont="1" applyBorder="1" applyAlignment="1">
      <alignment horizontal="center" wrapText="1"/>
    </xf>
    <xf numFmtId="0" fontId="23" fillId="0" borderId="2" xfId="0" applyFont="1" applyBorder="1"/>
    <xf numFmtId="0" fontId="24" fillId="0" borderId="2" xfId="1" applyFont="1" applyBorder="1" applyAlignment="1">
      <alignment horizontal="center"/>
    </xf>
    <xf numFmtId="167" fontId="24" fillId="0" borderId="2" xfId="1" applyNumberFormat="1" applyFont="1" applyBorder="1" applyAlignment="1">
      <alignment horizontal="center"/>
    </xf>
    <xf numFmtId="0" fontId="19" fillId="0" borderId="2" xfId="0" applyFont="1" applyBorder="1"/>
    <xf numFmtId="167" fontId="26" fillId="0" borderId="2" xfId="1" applyNumberFormat="1" applyFont="1" applyBorder="1" applyAlignment="1">
      <alignment horizontal="center"/>
    </xf>
    <xf numFmtId="0" fontId="22" fillId="0" borderId="2" xfId="0" applyFont="1" applyBorder="1"/>
    <xf numFmtId="164" fontId="26" fillId="0" borderId="2" xfId="1" applyNumberFormat="1" applyFont="1" applyBorder="1" applyAlignment="1">
      <alignment horizontal="center"/>
    </xf>
    <xf numFmtId="0" fontId="27" fillId="0" borderId="2" xfId="1" applyFont="1" applyBorder="1" applyAlignment="1">
      <alignment horizontal="center"/>
    </xf>
    <xf numFmtId="6" fontId="28" fillId="0" borderId="2" xfId="0" applyNumberFormat="1" applyFont="1" applyBorder="1" applyAlignment="1">
      <alignment horizontal="center" wrapText="1"/>
    </xf>
    <xf numFmtId="167" fontId="27" fillId="0" borderId="2" xfId="1" applyNumberFormat="1" applyFont="1" applyBorder="1" applyAlignment="1">
      <alignment horizontal="center"/>
    </xf>
    <xf numFmtId="164" fontId="27" fillId="0" borderId="2" xfId="1" applyNumberFormat="1" applyFont="1" applyBorder="1" applyAlignment="1">
      <alignment horizontal="center"/>
    </xf>
    <xf numFmtId="0" fontId="29" fillId="0" borderId="2" xfId="0" applyFont="1" applyBorder="1"/>
    <xf numFmtId="0" fontId="27" fillId="0" borderId="2" xfId="0" applyFont="1" applyBorder="1"/>
    <xf numFmtId="166" fontId="27" fillId="0" borderId="2" xfId="0" applyNumberFormat="1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1" applyNumberFormat="1" applyFont="1" applyAlignment="1">
      <alignment horizontal="center"/>
    </xf>
    <xf numFmtId="164" fontId="27" fillId="0" borderId="0" xfId="1" applyNumberFormat="1" applyFont="1" applyAlignment="1">
      <alignment horizontal="center"/>
    </xf>
    <xf numFmtId="0" fontId="27" fillId="0" borderId="3" xfId="0" applyFont="1" applyBorder="1"/>
    <xf numFmtId="0" fontId="0" fillId="0" borderId="4" xfId="0" applyBorder="1"/>
    <xf numFmtId="166" fontId="13" fillId="0" borderId="4" xfId="0" applyNumberFormat="1" applyFont="1" applyBorder="1" applyAlignment="1">
      <alignment horizontal="center"/>
    </xf>
    <xf numFmtId="165" fontId="5" fillId="0" borderId="4" xfId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8" fontId="0" fillId="0" borderId="0" xfId="0" applyNumberFormat="1"/>
    <xf numFmtId="169" fontId="0" fillId="0" borderId="0" xfId="0" applyNumberForma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6" fillId="0" borderId="7" xfId="1" applyFont="1" applyBorder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8" xfId="0" applyNumberFormat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6" fontId="20" fillId="0" borderId="9" xfId="0" applyNumberFormat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/>
    </xf>
    <xf numFmtId="6" fontId="20" fillId="0" borderId="11" xfId="0" applyNumberFormat="1" applyFont="1" applyBorder="1" applyAlignment="1">
      <alignment horizontal="center" vertical="top" wrapText="1"/>
    </xf>
    <xf numFmtId="0" fontId="19" fillId="4" borderId="12" xfId="1" applyFont="1" applyFill="1" applyBorder="1" applyAlignment="1">
      <alignment horizontal="center"/>
    </xf>
    <xf numFmtId="0" fontId="19" fillId="4" borderId="1" xfId="1" applyFont="1" applyFill="1" applyBorder="1" applyAlignment="1">
      <alignment horizontal="center"/>
    </xf>
    <xf numFmtId="6" fontId="21" fillId="0" borderId="11" xfId="0" applyNumberFormat="1" applyFont="1" applyBorder="1" applyAlignment="1">
      <alignment horizontal="center" wrapText="1"/>
    </xf>
    <xf numFmtId="0" fontId="19" fillId="4" borderId="13" xfId="1" applyFont="1" applyFill="1" applyBorder="1" applyAlignment="1">
      <alignment horizontal="center"/>
    </xf>
    <xf numFmtId="0" fontId="19" fillId="2" borderId="14" xfId="1" applyFont="1" applyFill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2" borderId="15" xfId="1" applyFont="1" applyFill="1" applyBorder="1" applyAlignment="1">
      <alignment horizontal="center"/>
    </xf>
    <xf numFmtId="0" fontId="19" fillId="0" borderId="13" xfId="1" applyFont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19" fillId="2" borderId="16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4" xfId="1" applyFont="1" applyFill="1" applyBorder="1"/>
    <xf numFmtId="0" fontId="5" fillId="2" borderId="16" xfId="1" applyFont="1" applyFill="1" applyBorder="1" applyAlignment="1">
      <alignment horizontal="center"/>
    </xf>
    <xf numFmtId="0" fontId="5" fillId="2" borderId="15" xfId="1" applyFont="1" applyFill="1" applyBorder="1"/>
    <xf numFmtId="0" fontId="5" fillId="2" borderId="17" xfId="1" applyFont="1" applyFill="1" applyBorder="1"/>
    <xf numFmtId="0" fontId="19" fillId="4" borderId="17" xfId="1" applyFont="1" applyFill="1" applyBorder="1" applyAlignment="1">
      <alignment horizontal="center"/>
    </xf>
    <xf numFmtId="0" fontId="19" fillId="0" borderId="18" xfId="1" applyFont="1" applyBorder="1" applyAlignment="1">
      <alignment horizontal="center"/>
    </xf>
    <xf numFmtId="6" fontId="21" fillId="0" borderId="18" xfId="0" applyNumberFormat="1" applyFont="1" applyBorder="1" applyAlignment="1">
      <alignment horizontal="center" wrapText="1"/>
    </xf>
    <xf numFmtId="0" fontId="19" fillId="0" borderId="19" xfId="1" applyFont="1" applyBorder="1" applyAlignment="1">
      <alignment horizontal="center"/>
    </xf>
    <xf numFmtId="0" fontId="5" fillId="2" borderId="17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6" fillId="0" borderId="21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168" fontId="5" fillId="0" borderId="21" xfId="0" applyNumberFormat="1" applyFont="1" applyBorder="1" applyAlignment="1">
      <alignment horizontal="center"/>
    </xf>
    <xf numFmtId="169" fontId="5" fillId="0" borderId="21" xfId="0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19" fillId="0" borderId="22" xfId="1" applyFont="1" applyBorder="1" applyAlignment="1">
      <alignment horizontal="center"/>
    </xf>
    <xf numFmtId="6" fontId="20" fillId="0" borderId="23" xfId="0" applyNumberFormat="1" applyFont="1" applyBorder="1" applyAlignment="1">
      <alignment horizontal="center" vertical="top" wrapText="1"/>
    </xf>
    <xf numFmtId="168" fontId="0" fillId="0" borderId="23" xfId="0" applyNumberFormat="1" applyBorder="1"/>
    <xf numFmtId="6" fontId="20" fillId="0" borderId="13" xfId="0" applyNumberFormat="1" applyFont="1" applyBorder="1" applyAlignment="1">
      <alignment horizontal="center" vertical="top" wrapText="1"/>
    </xf>
    <xf numFmtId="168" fontId="0" fillId="0" borderId="13" xfId="0" applyNumberFormat="1" applyBorder="1"/>
    <xf numFmtId="0" fontId="0" fillId="2" borderId="15" xfId="0" applyFill="1" applyBorder="1" applyAlignment="1">
      <alignment horizontal="center" vertical="center"/>
    </xf>
    <xf numFmtId="6" fontId="21" fillId="0" borderId="13" xfId="0" applyNumberFormat="1" applyFont="1" applyBorder="1" applyAlignment="1">
      <alignment horizontal="center" wrapText="1"/>
    </xf>
    <xf numFmtId="0" fontId="0" fillId="2" borderId="16" xfId="0" applyFill="1" applyBorder="1" applyAlignment="1">
      <alignment horizontal="center" vertical="center"/>
    </xf>
    <xf numFmtId="6" fontId="21" fillId="0" borderId="24" xfId="0" applyNumberFormat="1" applyFont="1" applyBorder="1" applyAlignment="1">
      <alignment horizontal="center" wrapText="1"/>
    </xf>
    <xf numFmtId="168" fontId="0" fillId="0" borderId="24" xfId="0" applyNumberFormat="1" applyBorder="1"/>
    <xf numFmtId="8" fontId="0" fillId="0" borderId="2" xfId="0" applyNumberFormat="1" applyBorder="1"/>
    <xf numFmtId="170" fontId="19" fillId="0" borderId="10" xfId="1" applyNumberFormat="1" applyFont="1" applyBorder="1" applyAlignment="1">
      <alignment horizontal="center"/>
    </xf>
    <xf numFmtId="0" fontId="19" fillId="0" borderId="25" xfId="1" applyFont="1" applyBorder="1" applyAlignment="1">
      <alignment horizontal="center"/>
    </xf>
    <xf numFmtId="6" fontId="21" fillId="0" borderId="25" xfId="0" applyNumberFormat="1" applyFont="1" applyBorder="1" applyAlignment="1">
      <alignment horizontal="center" wrapText="1"/>
    </xf>
    <xf numFmtId="8" fontId="0" fillId="0" borderId="25" xfId="0" applyNumberFormat="1" applyBorder="1"/>
    <xf numFmtId="164" fontId="19" fillId="0" borderId="25" xfId="1" applyNumberFormat="1" applyFont="1" applyBorder="1" applyAlignment="1">
      <alignment horizontal="center"/>
    </xf>
    <xf numFmtId="170" fontId="19" fillId="0" borderId="26" xfId="1" applyNumberFormat="1" applyFont="1" applyBorder="1" applyAlignment="1">
      <alignment horizontal="center"/>
    </xf>
    <xf numFmtId="8" fontId="0" fillId="0" borderId="4" xfId="0" applyNumberFormat="1" applyBorder="1"/>
    <xf numFmtId="0" fontId="27" fillId="0" borderId="25" xfId="1" applyFont="1" applyBorder="1" applyAlignment="1">
      <alignment horizontal="center"/>
    </xf>
    <xf numFmtId="6" fontId="28" fillId="0" borderId="25" xfId="0" applyNumberFormat="1" applyFont="1" applyBorder="1" applyAlignment="1">
      <alignment horizontal="center" wrapText="1"/>
    </xf>
    <xf numFmtId="164" fontId="27" fillId="0" borderId="25" xfId="1" applyNumberFormat="1" applyFont="1" applyBorder="1" applyAlignment="1">
      <alignment horizontal="center"/>
    </xf>
    <xf numFmtId="166" fontId="27" fillId="0" borderId="25" xfId="0" applyNumberFormat="1" applyFont="1" applyBorder="1" applyAlignment="1">
      <alignment horizontal="center"/>
    </xf>
    <xf numFmtId="0" fontId="26" fillId="0" borderId="16" xfId="1" applyFont="1" applyBorder="1" applyAlignment="1">
      <alignment horizontal="center"/>
    </xf>
    <xf numFmtId="168" fontId="23" fillId="0" borderId="16" xfId="0" applyNumberFormat="1" applyFont="1" applyBorder="1" applyAlignment="1">
      <alignment horizontal="center"/>
    </xf>
    <xf numFmtId="169" fontId="23" fillId="0" borderId="16" xfId="0" applyNumberFormat="1" applyFont="1" applyBorder="1" applyAlignment="1">
      <alignment horizontal="center"/>
    </xf>
    <xf numFmtId="0" fontId="14" fillId="2" borderId="1" xfId="1" applyFont="1" applyFill="1" applyBorder="1" applyAlignment="1">
      <alignment horizontal="center" vertical="center"/>
    </xf>
    <xf numFmtId="0" fontId="14" fillId="0" borderId="27" xfId="1" applyFont="1" applyBorder="1" applyAlignment="1">
      <alignment horizontal="center"/>
    </xf>
    <xf numFmtId="0" fontId="14" fillId="0" borderId="28" xfId="1" applyFont="1" applyBorder="1" applyAlignment="1">
      <alignment horizontal="center"/>
    </xf>
    <xf numFmtId="6" fontId="35" fillId="0" borderId="12" xfId="0" applyNumberFormat="1" applyFont="1" applyBorder="1" applyAlignment="1">
      <alignment horizontal="center" vertical="top" wrapText="1"/>
    </xf>
    <xf numFmtId="168" fontId="14" fillId="0" borderId="11" xfId="0" applyNumberFormat="1" applyFont="1" applyBorder="1"/>
    <xf numFmtId="168" fontId="14" fillId="0" borderId="13" xfId="0" applyNumberFormat="1" applyFont="1" applyBorder="1"/>
    <xf numFmtId="0" fontId="14" fillId="4" borderId="12" xfId="1" applyFont="1" applyFill="1" applyBorder="1" applyAlignment="1">
      <alignment horizontal="center"/>
    </xf>
    <xf numFmtId="0" fontId="14" fillId="2" borderId="14" xfId="1" applyFont="1" applyFill="1" applyBorder="1" applyAlignment="1">
      <alignment horizontal="center" vertical="center"/>
    </xf>
    <xf numFmtId="6" fontId="35" fillId="0" borderId="13" xfId="0" applyNumberFormat="1" applyFont="1" applyBorder="1" applyAlignment="1">
      <alignment horizontal="center" vertical="top" wrapText="1"/>
    </xf>
    <xf numFmtId="0" fontId="14" fillId="4" borderId="1" xfId="1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/>
    </xf>
    <xf numFmtId="6" fontId="14" fillId="0" borderId="13" xfId="0" applyNumberFormat="1" applyFont="1" applyBorder="1" applyAlignment="1">
      <alignment horizontal="center" wrapText="1"/>
    </xf>
    <xf numFmtId="0" fontId="14" fillId="2" borderId="16" xfId="1" applyFont="1" applyFill="1" applyBorder="1" applyAlignment="1">
      <alignment horizontal="center" vertical="center"/>
    </xf>
    <xf numFmtId="0" fontId="14" fillId="0" borderId="11" xfId="1" applyFont="1" applyBorder="1" applyAlignment="1">
      <alignment horizontal="center"/>
    </xf>
    <xf numFmtId="0" fontId="14" fillId="2" borderId="15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/>
    </xf>
    <xf numFmtId="0" fontId="14" fillId="0" borderId="12" xfId="1" applyFont="1" applyBorder="1" applyAlignment="1">
      <alignment horizontal="center"/>
    </xf>
    <xf numFmtId="0" fontId="14" fillId="2" borderId="15" xfId="1" applyFont="1" applyFill="1" applyBorder="1" applyAlignment="1">
      <alignment horizontal="center"/>
    </xf>
    <xf numFmtId="0" fontId="14" fillId="0" borderId="13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4" fillId="2" borderId="16" xfId="1" applyFont="1" applyFill="1" applyBorder="1" applyAlignment="1">
      <alignment horizontal="center"/>
    </xf>
    <xf numFmtId="0" fontId="14" fillId="2" borderId="14" xfId="1" applyFont="1" applyFill="1" applyBorder="1"/>
    <xf numFmtId="0" fontId="14" fillId="2" borderId="15" xfId="1" applyFont="1" applyFill="1" applyBorder="1"/>
    <xf numFmtId="0" fontId="14" fillId="2" borderId="17" xfId="1" applyFont="1" applyFill="1" applyBorder="1"/>
    <xf numFmtId="0" fontId="14" fillId="4" borderId="17" xfId="1" applyFont="1" applyFill="1" applyBorder="1" applyAlignment="1">
      <alignment horizontal="center"/>
    </xf>
    <xf numFmtId="0" fontId="14" fillId="0" borderId="29" xfId="1" applyFont="1" applyBorder="1" applyAlignment="1">
      <alignment horizontal="center"/>
    </xf>
    <xf numFmtId="6" fontId="14" fillId="0" borderId="24" xfId="0" applyNumberFormat="1" applyFont="1" applyBorder="1" applyAlignment="1">
      <alignment horizontal="center" wrapText="1"/>
    </xf>
    <xf numFmtId="168" fontId="14" fillId="0" borderId="18" xfId="0" applyNumberFormat="1" applyFont="1" applyBorder="1"/>
    <xf numFmtId="168" fontId="14" fillId="0" borderId="24" xfId="0" applyNumberFormat="1" applyFont="1" applyBorder="1"/>
    <xf numFmtId="0" fontId="34" fillId="0" borderId="15" xfId="1" applyFont="1" applyBorder="1" applyAlignment="1">
      <alignment horizontal="center"/>
    </xf>
    <xf numFmtId="0" fontId="34" fillId="0" borderId="14" xfId="1" applyFont="1" applyBorder="1" applyAlignment="1">
      <alignment horizontal="center"/>
    </xf>
    <xf numFmtId="168" fontId="9" fillId="0" borderId="14" xfId="0" applyNumberFormat="1" applyFont="1" applyBorder="1" applyAlignment="1">
      <alignment horizontal="center"/>
    </xf>
    <xf numFmtId="169" fontId="9" fillId="0" borderId="14" xfId="0" applyNumberFormat="1" applyFont="1" applyBorder="1" applyAlignment="1">
      <alignment horizontal="center"/>
    </xf>
    <xf numFmtId="6" fontId="14" fillId="0" borderId="12" xfId="0" applyNumberFormat="1" applyFont="1" applyBorder="1" applyAlignment="1">
      <alignment horizontal="center" wrapText="1"/>
    </xf>
    <xf numFmtId="8" fontId="36" fillId="0" borderId="12" xfId="0" applyNumberFormat="1" applyFont="1" applyBorder="1"/>
    <xf numFmtId="164" fontId="14" fillId="0" borderId="12" xfId="1" applyNumberFormat="1" applyFont="1" applyBorder="1" applyAlignment="1">
      <alignment horizontal="center"/>
    </xf>
    <xf numFmtId="170" fontId="14" fillId="0" borderId="30" xfId="1" applyNumberFormat="1" applyFont="1" applyBorder="1" applyAlignment="1">
      <alignment horizontal="center"/>
    </xf>
    <xf numFmtId="8" fontId="36" fillId="0" borderId="13" xfId="0" applyNumberFormat="1" applyFont="1" applyBorder="1"/>
    <xf numFmtId="164" fontId="14" fillId="0" borderId="13" xfId="1" applyNumberFormat="1" applyFont="1" applyBorder="1" applyAlignment="1">
      <alignment horizontal="center"/>
    </xf>
    <xf numFmtId="170" fontId="14" fillId="0" borderId="11" xfId="1" applyNumberFormat="1" applyFont="1" applyBorder="1" applyAlignment="1">
      <alignment horizontal="center"/>
    </xf>
    <xf numFmtId="0" fontId="14" fillId="0" borderId="24" xfId="1" applyFont="1" applyBorder="1" applyAlignment="1">
      <alignment horizontal="center"/>
    </xf>
    <xf numFmtId="8" fontId="36" fillId="0" borderId="24" xfId="0" applyNumberFormat="1" applyFont="1" applyBorder="1"/>
    <xf numFmtId="164" fontId="14" fillId="0" borderId="24" xfId="1" applyNumberFormat="1" applyFont="1" applyBorder="1" applyAlignment="1">
      <alignment horizontal="center"/>
    </xf>
    <xf numFmtId="170" fontId="14" fillId="0" borderId="18" xfId="1" applyNumberFormat="1" applyFont="1" applyBorder="1" applyAlignment="1">
      <alignment horizontal="center"/>
    </xf>
    <xf numFmtId="170" fontId="14" fillId="0" borderId="9" xfId="1" applyNumberFormat="1" applyFont="1" applyBorder="1" applyAlignment="1">
      <alignment horizontal="center"/>
    </xf>
    <xf numFmtId="0" fontId="26" fillId="0" borderId="15" xfId="1" applyFont="1" applyBorder="1" applyAlignment="1">
      <alignment horizontal="center"/>
    </xf>
    <xf numFmtId="168" fontId="23" fillId="0" borderId="15" xfId="0" applyNumberFormat="1" applyFont="1" applyBorder="1" applyAlignment="1">
      <alignment horizontal="center"/>
    </xf>
    <xf numFmtId="169" fontId="23" fillId="0" borderId="15" xfId="0" applyNumberFormat="1" applyFont="1" applyBorder="1" applyAlignment="1">
      <alignment horizontal="center"/>
    </xf>
    <xf numFmtId="6" fontId="19" fillId="0" borderId="12" xfId="0" applyNumberFormat="1" applyFont="1" applyBorder="1" applyAlignment="1">
      <alignment horizontal="center" wrapText="1"/>
    </xf>
    <xf numFmtId="8" fontId="22" fillId="0" borderId="12" xfId="0" applyNumberFormat="1" applyFont="1" applyBorder="1"/>
    <xf numFmtId="164" fontId="19" fillId="0" borderId="12" xfId="1" applyNumberFormat="1" applyFont="1" applyBorder="1" applyAlignment="1">
      <alignment horizontal="center"/>
    </xf>
    <xf numFmtId="170" fontId="19" fillId="0" borderId="30" xfId="1" applyNumberFormat="1" applyFont="1" applyBorder="1" applyAlignment="1">
      <alignment horizontal="center"/>
    </xf>
    <xf numFmtId="6" fontId="19" fillId="0" borderId="13" xfId="0" applyNumberFormat="1" applyFont="1" applyBorder="1" applyAlignment="1">
      <alignment horizontal="center" wrapText="1"/>
    </xf>
    <xf numFmtId="8" fontId="22" fillId="0" borderId="13" xfId="0" applyNumberFormat="1" applyFont="1" applyBorder="1"/>
    <xf numFmtId="164" fontId="19" fillId="0" borderId="13" xfId="1" applyNumberFormat="1" applyFont="1" applyBorder="1" applyAlignment="1">
      <alignment horizontal="center"/>
    </xf>
    <xf numFmtId="170" fontId="19" fillId="0" borderId="11" xfId="1" applyNumberFormat="1" applyFont="1" applyBorder="1" applyAlignment="1">
      <alignment horizontal="center"/>
    </xf>
    <xf numFmtId="0" fontId="19" fillId="0" borderId="24" xfId="1" applyFont="1" applyBorder="1" applyAlignment="1">
      <alignment horizontal="center"/>
    </xf>
    <xf numFmtId="6" fontId="19" fillId="0" borderId="24" xfId="0" applyNumberFormat="1" applyFont="1" applyBorder="1" applyAlignment="1">
      <alignment horizontal="center" wrapText="1"/>
    </xf>
    <xf numFmtId="8" fontId="22" fillId="0" borderId="24" xfId="0" applyNumberFormat="1" applyFont="1" applyBorder="1"/>
    <xf numFmtId="164" fontId="19" fillId="0" borderId="24" xfId="1" applyNumberFormat="1" applyFont="1" applyBorder="1" applyAlignment="1">
      <alignment horizontal="center"/>
    </xf>
    <xf numFmtId="170" fontId="19" fillId="0" borderId="18" xfId="1" applyNumberFormat="1" applyFont="1" applyBorder="1" applyAlignment="1">
      <alignment horizontal="center"/>
    </xf>
    <xf numFmtId="170" fontId="19" fillId="0" borderId="12" xfId="1" applyNumberFormat="1" applyFont="1" applyBorder="1" applyAlignment="1">
      <alignment horizontal="center"/>
    </xf>
    <xf numFmtId="170" fontId="19" fillId="0" borderId="13" xfId="1" applyNumberFormat="1" applyFont="1" applyBorder="1" applyAlignment="1">
      <alignment horizontal="center"/>
    </xf>
    <xf numFmtId="170" fontId="19" fillId="0" borderId="24" xfId="1" applyNumberFormat="1" applyFont="1" applyBorder="1" applyAlignment="1">
      <alignment horizontal="center"/>
    </xf>
    <xf numFmtId="0" fontId="22" fillId="0" borderId="0" xfId="0" applyFont="1"/>
    <xf numFmtId="0" fontId="26" fillId="0" borderId="14" xfId="1" applyFont="1" applyBorder="1" applyAlignment="1">
      <alignment horizontal="center"/>
    </xf>
    <xf numFmtId="168" fontId="23" fillId="0" borderId="21" xfId="0" applyNumberFormat="1" applyFont="1" applyBorder="1" applyAlignment="1">
      <alignment horizontal="center"/>
    </xf>
    <xf numFmtId="169" fontId="23" fillId="0" borderId="21" xfId="0" applyNumberFormat="1" applyFont="1" applyBorder="1" applyAlignment="1">
      <alignment horizontal="center"/>
    </xf>
    <xf numFmtId="8" fontId="19" fillId="0" borderId="30" xfId="0" applyNumberFormat="1" applyFont="1" applyBorder="1"/>
    <xf numFmtId="8" fontId="19" fillId="0" borderId="11" xfId="0" applyNumberFormat="1" applyFont="1" applyBorder="1"/>
    <xf numFmtId="8" fontId="19" fillId="0" borderId="18" xfId="0" applyNumberFormat="1" applyFont="1" applyBorder="1"/>
    <xf numFmtId="6" fontId="19" fillId="0" borderId="16" xfId="0" applyNumberFormat="1" applyFont="1" applyBorder="1" applyAlignment="1">
      <alignment horizontal="center" wrapText="1"/>
    </xf>
    <xf numFmtId="0" fontId="26" fillId="0" borderId="31" xfId="1" applyFont="1" applyBorder="1" applyAlignment="1">
      <alignment horizontal="center"/>
    </xf>
    <xf numFmtId="6" fontId="19" fillId="0" borderId="21" xfId="0" applyNumberFormat="1" applyFont="1" applyBorder="1" applyAlignment="1">
      <alignment horizontal="center" wrapText="1"/>
    </xf>
    <xf numFmtId="8" fontId="19" fillId="0" borderId="2" xfId="0" applyNumberFormat="1" applyFont="1" applyBorder="1"/>
    <xf numFmtId="8" fontId="19" fillId="0" borderId="25" xfId="0" applyNumberFormat="1" applyFont="1" applyBorder="1"/>
    <xf numFmtId="8" fontId="22" fillId="0" borderId="2" xfId="0" applyNumberFormat="1" applyFont="1" applyBorder="1"/>
    <xf numFmtId="164" fontId="22" fillId="0" borderId="2" xfId="1" applyNumberFormat="1" applyFont="1" applyBorder="1" applyAlignment="1">
      <alignment horizontal="center"/>
    </xf>
    <xf numFmtId="170" fontId="22" fillId="0" borderId="10" xfId="1" applyNumberFormat="1" applyFont="1" applyBorder="1" applyAlignment="1">
      <alignment horizontal="center"/>
    </xf>
    <xf numFmtId="8" fontId="22" fillId="0" borderId="25" xfId="0" applyNumberFormat="1" applyFont="1" applyBorder="1"/>
    <xf numFmtId="164" fontId="22" fillId="0" borderId="25" xfId="1" applyNumberFormat="1" applyFont="1" applyBorder="1" applyAlignment="1">
      <alignment horizontal="center"/>
    </xf>
    <xf numFmtId="170" fontId="22" fillId="0" borderId="26" xfId="1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6" fontId="23" fillId="0" borderId="7" xfId="0" applyNumberFormat="1" applyFont="1" applyBorder="1" applyAlignment="1">
      <alignment horizontal="center" vertical="center" wrapText="1"/>
    </xf>
    <xf numFmtId="8" fontId="19" fillId="0" borderId="7" xfId="0" applyNumberFormat="1" applyFont="1" applyBorder="1" applyAlignment="1">
      <alignment horizontal="right" vertical="center" wrapText="1"/>
    </xf>
    <xf numFmtId="6" fontId="23" fillId="0" borderId="21" xfId="0" applyNumberFormat="1" applyFont="1" applyBorder="1" applyAlignment="1">
      <alignment horizontal="center" vertical="center" wrapText="1"/>
    </xf>
    <xf numFmtId="8" fontId="19" fillId="0" borderId="31" xfId="0" applyNumberFormat="1" applyFont="1" applyBorder="1" applyAlignment="1">
      <alignment horizontal="right" vertical="center" wrapText="1"/>
    </xf>
    <xf numFmtId="6" fontId="23" fillId="0" borderId="16" xfId="0" applyNumberFormat="1" applyFont="1" applyBorder="1" applyAlignment="1">
      <alignment horizontal="center" vertical="center" wrapText="1"/>
    </xf>
    <xf numFmtId="3" fontId="9" fillId="0" borderId="21" xfId="0" applyNumberFormat="1" applyFont="1" applyBorder="1" applyAlignment="1">
      <alignment horizontal="center" vertical="center"/>
    </xf>
    <xf numFmtId="8" fontId="14" fillId="0" borderId="31" xfId="0" applyNumberFormat="1" applyFont="1" applyBorder="1" applyAlignment="1">
      <alignment horizontal="right" vertical="center" wrapText="1"/>
    </xf>
    <xf numFmtId="3" fontId="9" fillId="0" borderId="16" xfId="0" applyNumberFormat="1" applyFont="1" applyBorder="1" applyAlignment="1">
      <alignment horizontal="center" vertical="center"/>
    </xf>
    <xf numFmtId="8" fontId="14" fillId="0" borderId="7" xfId="0" applyNumberFormat="1" applyFont="1" applyBorder="1" applyAlignment="1">
      <alignment horizontal="right" vertical="center" wrapText="1"/>
    </xf>
    <xf numFmtId="3" fontId="23" fillId="0" borderId="21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8" fontId="14" fillId="0" borderId="31" xfId="0" applyNumberFormat="1" applyFont="1" applyBorder="1" applyAlignment="1">
      <alignment horizontal="center" vertical="center" wrapText="1"/>
    </xf>
    <xf numFmtId="8" fontId="14" fillId="0" borderId="7" xfId="0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4" fillId="0" borderId="0" xfId="0" applyFont="1"/>
    <xf numFmtId="0" fontId="9" fillId="0" borderId="2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6" fontId="9" fillId="0" borderId="2" xfId="0" applyNumberFormat="1" applyFont="1" applyBorder="1" applyAlignment="1">
      <alignment horizontal="center" vertical="center" wrapText="1"/>
    </xf>
    <xf numFmtId="8" fontId="14" fillId="0" borderId="2" xfId="0" applyNumberFormat="1" applyFont="1" applyBorder="1" applyAlignment="1">
      <alignment horizontal="right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8" fontId="14" fillId="0" borderId="10" xfId="0" applyNumberFormat="1" applyFont="1" applyBorder="1" applyAlignment="1">
      <alignment horizontal="right" vertical="center" wrapText="1"/>
    </xf>
    <xf numFmtId="0" fontId="14" fillId="6" borderId="35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6" fontId="9" fillId="0" borderId="25" xfId="0" applyNumberFormat="1" applyFont="1" applyBorder="1" applyAlignment="1">
      <alignment horizontal="center" vertical="center" wrapText="1"/>
    </xf>
    <xf numFmtId="8" fontId="14" fillId="0" borderId="25" xfId="0" applyNumberFormat="1" applyFont="1" applyBorder="1" applyAlignment="1">
      <alignment horizontal="right" vertical="center" wrapText="1"/>
    </xf>
    <xf numFmtId="8" fontId="14" fillId="0" borderId="26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" xfId="1" applyFont="1" applyBorder="1" applyAlignment="1">
      <alignment horizontal="center"/>
    </xf>
    <xf numFmtId="168" fontId="9" fillId="0" borderId="2" xfId="0" applyNumberFormat="1" applyFont="1" applyBorder="1" applyAlignment="1">
      <alignment horizontal="center"/>
    </xf>
    <xf numFmtId="169" fontId="9" fillId="0" borderId="10" xfId="0" applyNumberFormat="1" applyFont="1" applyBorder="1" applyAlignment="1">
      <alignment horizontal="center"/>
    </xf>
    <xf numFmtId="170" fontId="14" fillId="0" borderId="2" xfId="0" applyNumberFormat="1" applyFont="1" applyBorder="1" applyAlignment="1">
      <alignment horizontal="right" vertical="center" wrapText="1"/>
    </xf>
    <xf numFmtId="170" fontId="14" fillId="0" borderId="2" xfId="0" applyNumberFormat="1" applyFont="1" applyBorder="1" applyAlignment="1">
      <alignment horizontal="center" vertical="center" wrapText="1"/>
    </xf>
    <xf numFmtId="170" fontId="14" fillId="0" borderId="10" xfId="0" applyNumberFormat="1" applyFont="1" applyBorder="1" applyAlignment="1">
      <alignment horizontal="right" vertical="center" wrapText="1"/>
    </xf>
    <xf numFmtId="170" fontId="14" fillId="0" borderId="1" xfId="0" applyNumberFormat="1" applyFont="1" applyBorder="1"/>
    <xf numFmtId="170" fontId="14" fillId="0" borderId="0" xfId="0" applyNumberFormat="1" applyFont="1"/>
    <xf numFmtId="170" fontId="14" fillId="0" borderId="6" xfId="0" applyNumberFormat="1" applyFont="1" applyBorder="1"/>
    <xf numFmtId="170" fontId="14" fillId="0" borderId="25" xfId="0" applyNumberFormat="1" applyFont="1" applyBorder="1" applyAlignment="1">
      <alignment horizontal="right" vertical="center" wrapText="1"/>
    </xf>
    <xf numFmtId="170" fontId="14" fillId="0" borderId="25" xfId="0" applyNumberFormat="1" applyFont="1" applyBorder="1" applyAlignment="1">
      <alignment horizontal="center" vertical="center" wrapText="1"/>
    </xf>
    <xf numFmtId="170" fontId="14" fillId="0" borderId="26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9" fillId="0" borderId="2" xfId="1" applyFont="1" applyBorder="1"/>
    <xf numFmtId="0" fontId="14" fillId="0" borderId="0" xfId="0" applyFont="1" applyAlignment="1">
      <alignment horizontal="right"/>
    </xf>
    <xf numFmtId="0" fontId="9" fillId="0" borderId="3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68" fontId="9" fillId="0" borderId="2" xfId="0" applyNumberFormat="1" applyFont="1" applyBorder="1" applyAlignment="1">
      <alignment horizontal="right"/>
    </xf>
    <xf numFmtId="170" fontId="14" fillId="0" borderId="0" xfId="0" applyNumberFormat="1" applyFont="1" applyAlignment="1">
      <alignment horizontal="right"/>
    </xf>
    <xf numFmtId="0" fontId="14" fillId="0" borderId="25" xfId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23" fillId="0" borderId="8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66" fontId="38" fillId="0" borderId="0" xfId="0" applyNumberFormat="1" applyFont="1"/>
    <xf numFmtId="44" fontId="38" fillId="0" borderId="0" xfId="0" applyNumberFormat="1" applyFont="1"/>
    <xf numFmtId="0" fontId="23" fillId="0" borderId="37" xfId="1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166" fontId="23" fillId="0" borderId="39" xfId="0" applyNumberFormat="1" applyFont="1" applyBorder="1" applyAlignment="1">
      <alignment horizontal="center" vertical="center" wrapText="1"/>
    </xf>
    <xf numFmtId="44" fontId="23" fillId="0" borderId="38" xfId="0" applyNumberFormat="1" applyFont="1" applyBorder="1" applyAlignment="1">
      <alignment horizontal="center" vertical="center" wrapText="1"/>
    </xf>
    <xf numFmtId="166" fontId="23" fillId="0" borderId="38" xfId="0" applyNumberFormat="1" applyFont="1" applyBorder="1" applyAlignment="1">
      <alignment horizontal="center" vertical="center" wrapText="1"/>
    </xf>
    <xf numFmtId="166" fontId="23" fillId="0" borderId="40" xfId="0" applyNumberFormat="1" applyFont="1" applyBorder="1" applyAlignment="1">
      <alignment horizontal="center" vertical="center" wrapText="1"/>
    </xf>
    <xf numFmtId="0" fontId="23" fillId="0" borderId="0" xfId="0" applyFont="1"/>
    <xf numFmtId="0" fontId="19" fillId="7" borderId="23" xfId="1" applyFont="1" applyFill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166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44" fontId="23" fillId="0" borderId="0" xfId="0" applyNumberFormat="1" applyFont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4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4" fontId="23" fillId="0" borderId="0" xfId="0" applyNumberFormat="1" applyFont="1" applyAlignment="1">
      <alignment horizontal="center" vertical="center" wrapText="1"/>
    </xf>
    <xf numFmtId="166" fontId="23" fillId="0" borderId="0" xfId="0" applyNumberFormat="1" applyFont="1" applyAlignment="1">
      <alignment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166" fontId="38" fillId="0" borderId="0" xfId="0" applyNumberFormat="1" applyFont="1" applyAlignment="1">
      <alignment horizontal="center" vertical="center"/>
    </xf>
    <xf numFmtId="44" fontId="38" fillId="0" borderId="0" xfId="0" applyNumberFormat="1" applyFont="1" applyAlignment="1">
      <alignment horizontal="center" vertical="center"/>
    </xf>
    <xf numFmtId="170" fontId="38" fillId="0" borderId="0" xfId="0" applyNumberFormat="1" applyFont="1" applyAlignment="1">
      <alignment horizontal="center" vertical="center"/>
    </xf>
    <xf numFmtId="170" fontId="38" fillId="0" borderId="0" xfId="0" applyNumberFormat="1" applyFont="1" applyAlignment="1">
      <alignment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7" borderId="14" xfId="1" applyFont="1" applyFill="1" applyBorder="1" applyAlignment="1">
      <alignment horizontal="center"/>
    </xf>
    <xf numFmtId="0" fontId="19" fillId="7" borderId="15" xfId="1" applyFont="1" applyFill="1" applyBorder="1" applyAlignment="1">
      <alignment horizontal="center"/>
    </xf>
    <xf numFmtId="0" fontId="19" fillId="7" borderId="17" xfId="1" applyFont="1" applyFill="1" applyBorder="1" applyAlignment="1">
      <alignment horizontal="center"/>
    </xf>
    <xf numFmtId="0" fontId="19" fillId="0" borderId="42" xfId="1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166" fontId="23" fillId="0" borderId="44" xfId="0" applyNumberFormat="1" applyFont="1" applyBorder="1" applyAlignment="1">
      <alignment horizontal="center" vertical="center" wrapText="1"/>
    </xf>
    <xf numFmtId="44" fontId="38" fillId="0" borderId="4" xfId="0" applyNumberFormat="1" applyFont="1" applyBorder="1" applyAlignment="1">
      <alignment horizontal="center"/>
    </xf>
    <xf numFmtId="170" fontId="38" fillId="0" borderId="22" xfId="0" applyNumberFormat="1" applyFont="1" applyBorder="1" applyAlignment="1">
      <alignment horizontal="center"/>
    </xf>
    <xf numFmtId="170" fontId="19" fillId="0" borderId="0" xfId="1" applyNumberFormat="1" applyFont="1" applyAlignment="1">
      <alignment horizontal="center"/>
    </xf>
    <xf numFmtId="0" fontId="19" fillId="0" borderId="45" xfId="1" applyFont="1" applyBorder="1" applyAlignment="1">
      <alignment horizontal="center"/>
    </xf>
    <xf numFmtId="0" fontId="38" fillId="0" borderId="28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166" fontId="23" fillId="0" borderId="3" xfId="0" applyNumberFormat="1" applyFont="1" applyBorder="1" applyAlignment="1">
      <alignment horizontal="center" vertical="center" wrapText="1"/>
    </xf>
    <xf numFmtId="170" fontId="38" fillId="0" borderId="10" xfId="0" applyNumberFormat="1" applyFont="1" applyBorder="1" applyAlignment="1">
      <alignment horizontal="center"/>
    </xf>
    <xf numFmtId="170" fontId="38" fillId="0" borderId="0" xfId="0" applyNumberFormat="1" applyFont="1"/>
    <xf numFmtId="0" fontId="19" fillId="0" borderId="2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66" fontId="39" fillId="0" borderId="3" xfId="0" applyNumberFormat="1" applyFont="1" applyBorder="1" applyAlignment="1">
      <alignment horizontal="center"/>
    </xf>
    <xf numFmtId="166" fontId="19" fillId="0" borderId="0" xfId="0" applyNumberFormat="1" applyFont="1" applyAlignment="1">
      <alignment vertical="center" wrapText="1"/>
    </xf>
    <xf numFmtId="44" fontId="19" fillId="0" borderId="0" xfId="0" applyNumberFormat="1" applyFont="1" applyAlignment="1">
      <alignment vertical="center" wrapText="1"/>
    </xf>
    <xf numFmtId="170" fontId="19" fillId="0" borderId="0" xfId="0" applyNumberFormat="1" applyFont="1" applyAlignment="1">
      <alignment vertical="center" wrapText="1"/>
    </xf>
    <xf numFmtId="0" fontId="19" fillId="0" borderId="46" xfId="1" applyFont="1" applyBorder="1" applyAlignment="1">
      <alignment horizontal="center"/>
    </xf>
    <xf numFmtId="0" fontId="19" fillId="0" borderId="24" xfId="0" applyFont="1" applyBorder="1" applyAlignment="1">
      <alignment horizontal="center" vertical="center" wrapText="1"/>
    </xf>
    <xf numFmtId="0" fontId="19" fillId="7" borderId="7" xfId="1" applyFont="1" applyFill="1" applyBorder="1" applyAlignment="1">
      <alignment horizontal="center"/>
    </xf>
    <xf numFmtId="0" fontId="19" fillId="0" borderId="30" xfId="1" applyFont="1" applyBorder="1" applyAlignment="1">
      <alignment horizontal="center"/>
    </xf>
    <xf numFmtId="0" fontId="19" fillId="0" borderId="4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/>
    </xf>
    <xf numFmtId="0" fontId="19" fillId="0" borderId="48" xfId="1" applyFont="1" applyBorder="1"/>
    <xf numFmtId="0" fontId="19" fillId="4" borderId="24" xfId="1" applyFont="1" applyFill="1" applyBorder="1" applyAlignment="1">
      <alignment horizontal="center"/>
    </xf>
    <xf numFmtId="0" fontId="19" fillId="0" borderId="49" xfId="0" applyFont="1" applyBorder="1" applyAlignment="1">
      <alignment horizontal="center" vertical="center" wrapText="1"/>
    </xf>
    <xf numFmtId="166" fontId="39" fillId="0" borderId="41" xfId="0" applyNumberFormat="1" applyFont="1" applyBorder="1" applyAlignment="1">
      <alignment horizontal="center"/>
    </xf>
    <xf numFmtId="44" fontId="38" fillId="0" borderId="25" xfId="0" applyNumberFormat="1" applyFont="1" applyBorder="1" applyAlignment="1">
      <alignment horizontal="center"/>
    </xf>
    <xf numFmtId="170" fontId="38" fillId="0" borderId="26" xfId="0" applyNumberFormat="1" applyFont="1" applyBorder="1" applyAlignment="1">
      <alignment horizontal="center"/>
    </xf>
    <xf numFmtId="170" fontId="38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3" fillId="0" borderId="0" xfId="1" applyFont="1"/>
    <xf numFmtId="0" fontId="23" fillId="0" borderId="2" xfId="1" applyFont="1" applyBorder="1" applyAlignment="1">
      <alignment horizontal="center" vertical="center" wrapText="1"/>
    </xf>
    <xf numFmtId="0" fontId="23" fillId="0" borderId="38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/>
    </xf>
    <xf numFmtId="44" fontId="23" fillId="0" borderId="16" xfId="0" applyNumberFormat="1" applyFont="1" applyBorder="1" applyAlignment="1">
      <alignment horizontal="center" vertical="center"/>
    </xf>
    <xf numFmtId="169" fontId="23" fillId="0" borderId="37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166" fontId="39" fillId="0" borderId="4" xfId="0" applyNumberFormat="1" applyFont="1" applyBorder="1" applyAlignment="1">
      <alignment horizontal="center"/>
    </xf>
    <xf numFmtId="170" fontId="38" fillId="0" borderId="4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166" fontId="39" fillId="0" borderId="2" xfId="0" applyNumberFormat="1" applyFont="1" applyBorder="1" applyAlignment="1">
      <alignment horizontal="center"/>
    </xf>
    <xf numFmtId="44" fontId="38" fillId="0" borderId="2" xfId="0" applyNumberFormat="1" applyFont="1" applyBorder="1" applyAlignment="1">
      <alignment horizontal="center"/>
    </xf>
    <xf numFmtId="170" fontId="38" fillId="0" borderId="2" xfId="0" applyNumberFormat="1" applyFont="1" applyBorder="1" applyAlignment="1">
      <alignment horizontal="center"/>
    </xf>
    <xf numFmtId="0" fontId="19" fillId="0" borderId="50" xfId="0" applyFont="1" applyBorder="1" applyAlignment="1">
      <alignment horizontal="center" vertical="center" wrapText="1"/>
    </xf>
    <xf numFmtId="166" fontId="39" fillId="0" borderId="50" xfId="0" applyNumberFormat="1" applyFont="1" applyBorder="1" applyAlignment="1">
      <alignment horizontal="center"/>
    </xf>
    <xf numFmtId="44" fontId="38" fillId="0" borderId="50" xfId="0" applyNumberFormat="1" applyFont="1" applyBorder="1" applyAlignment="1">
      <alignment horizontal="center"/>
    </xf>
    <xf numFmtId="170" fontId="38" fillId="0" borderId="50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166" fontId="39" fillId="0" borderId="25" xfId="0" applyNumberFormat="1" applyFont="1" applyBorder="1" applyAlignment="1">
      <alignment horizontal="center"/>
    </xf>
    <xf numFmtId="44" fontId="38" fillId="0" borderId="38" xfId="0" applyNumberFormat="1" applyFont="1" applyBorder="1" applyAlignment="1">
      <alignment horizontal="center"/>
    </xf>
    <xf numFmtId="170" fontId="38" fillId="0" borderId="25" xfId="0" applyNumberFormat="1" applyFont="1" applyBorder="1" applyAlignment="1">
      <alignment horizontal="center"/>
    </xf>
    <xf numFmtId="166" fontId="38" fillId="0" borderId="0" xfId="0" applyNumberFormat="1" applyFont="1" applyAlignment="1">
      <alignment horizontal="center"/>
    </xf>
    <xf numFmtId="44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8" xfId="0" applyFont="1" applyBorder="1"/>
    <xf numFmtId="0" fontId="38" fillId="0" borderId="8" xfId="0" applyFont="1" applyBorder="1" applyAlignment="1">
      <alignment horizontal="center"/>
    </xf>
    <xf numFmtId="166" fontId="38" fillId="0" borderId="8" xfId="0" applyNumberFormat="1" applyFont="1" applyBorder="1"/>
    <xf numFmtId="166" fontId="38" fillId="0" borderId="8" xfId="0" applyNumberFormat="1" applyFont="1" applyBorder="1" applyAlignment="1">
      <alignment horizontal="center"/>
    </xf>
    <xf numFmtId="44" fontId="38" fillId="0" borderId="8" xfId="0" applyNumberFormat="1" applyFont="1" applyBorder="1" applyAlignment="1">
      <alignment horizontal="center"/>
    </xf>
    <xf numFmtId="0" fontId="23" fillId="0" borderId="17" xfId="1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166" fontId="23" fillId="0" borderId="7" xfId="0" applyNumberFormat="1" applyFont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/>
    </xf>
    <xf numFmtId="0" fontId="19" fillId="0" borderId="36" xfId="0" applyFont="1" applyBorder="1" applyAlignment="1">
      <alignment horizontal="center" vertical="center" wrapText="1"/>
    </xf>
    <xf numFmtId="0" fontId="23" fillId="0" borderId="43" xfId="1" applyFont="1" applyBorder="1"/>
    <xf numFmtId="0" fontId="23" fillId="0" borderId="4" xfId="1" applyFont="1" applyBorder="1" applyAlignment="1">
      <alignment horizontal="center"/>
    </xf>
    <xf numFmtId="44" fontId="23" fillId="0" borderId="4" xfId="0" applyNumberFormat="1" applyFont="1" applyBorder="1" applyAlignment="1">
      <alignment horizontal="center"/>
    </xf>
    <xf numFmtId="44" fontId="39" fillId="0" borderId="4" xfId="0" applyNumberFormat="1" applyFont="1" applyBorder="1" applyAlignment="1">
      <alignment horizontal="center"/>
    </xf>
    <xf numFmtId="169" fontId="23" fillId="0" borderId="4" xfId="0" applyNumberFormat="1" applyFont="1" applyBorder="1" applyAlignment="1">
      <alignment horizontal="center"/>
    </xf>
    <xf numFmtId="5" fontId="23" fillId="0" borderId="2" xfId="0" applyNumberFormat="1" applyFont="1" applyBorder="1" applyAlignment="1">
      <alignment horizontal="center" vertical="center" wrapText="1"/>
    </xf>
    <xf numFmtId="170" fontId="19" fillId="0" borderId="44" xfId="0" applyNumberFormat="1" applyFont="1" applyBorder="1" applyAlignment="1">
      <alignment horizontal="center" vertical="center" wrapText="1"/>
    </xf>
    <xf numFmtId="170" fontId="19" fillId="0" borderId="4" xfId="0" applyNumberFormat="1" applyFont="1" applyBorder="1" applyAlignment="1">
      <alignment horizontal="center" vertical="center" wrapText="1"/>
    </xf>
    <xf numFmtId="7" fontId="38" fillId="0" borderId="4" xfId="0" applyNumberFormat="1" applyFont="1" applyBorder="1" applyAlignment="1">
      <alignment horizontal="center"/>
    </xf>
    <xf numFmtId="170" fontId="19" fillId="0" borderId="3" xfId="0" applyNumberFormat="1" applyFont="1" applyBorder="1" applyAlignment="1">
      <alignment horizontal="center" vertical="center" wrapText="1"/>
    </xf>
    <xf numFmtId="170" fontId="19" fillId="0" borderId="2" xfId="0" applyNumberFormat="1" applyFont="1" applyBorder="1" applyAlignment="1">
      <alignment horizontal="center" vertical="center" wrapText="1"/>
    </xf>
    <xf numFmtId="7" fontId="38" fillId="0" borderId="2" xfId="0" applyNumberFormat="1" applyFont="1" applyBorder="1" applyAlignment="1">
      <alignment horizontal="center"/>
    </xf>
    <xf numFmtId="5" fontId="23" fillId="0" borderId="25" xfId="0" applyNumberFormat="1" applyFont="1" applyBorder="1" applyAlignment="1">
      <alignment horizontal="center" vertical="center" wrapText="1"/>
    </xf>
    <xf numFmtId="170" fontId="19" fillId="0" borderId="41" xfId="0" applyNumberFormat="1" applyFont="1" applyBorder="1" applyAlignment="1">
      <alignment horizontal="center" vertical="center" wrapText="1"/>
    </xf>
    <xf numFmtId="170" fontId="19" fillId="0" borderId="25" xfId="0" applyNumberFormat="1" applyFont="1" applyBorder="1" applyAlignment="1">
      <alignment horizontal="center" vertical="center" wrapText="1"/>
    </xf>
    <xf numFmtId="7" fontId="38" fillId="0" borderId="25" xfId="0" applyNumberFormat="1" applyFont="1" applyBorder="1" applyAlignment="1">
      <alignment horizontal="center"/>
    </xf>
    <xf numFmtId="0" fontId="19" fillId="0" borderId="51" xfId="1" applyFont="1" applyBorder="1" applyAlignment="1">
      <alignment vertical="center"/>
    </xf>
    <xf numFmtId="0" fontId="19" fillId="0" borderId="52" xfId="1" applyFont="1" applyBorder="1" applyAlignment="1">
      <alignment vertical="center"/>
    </xf>
    <xf numFmtId="0" fontId="19" fillId="0" borderId="53" xfId="1" applyFont="1" applyBorder="1" applyAlignment="1">
      <alignment horizontal="center" vertical="center"/>
    </xf>
    <xf numFmtId="0" fontId="19" fillId="0" borderId="52" xfId="1" applyFont="1" applyBorder="1" applyAlignment="1">
      <alignment horizontal="center" vertical="center"/>
    </xf>
    <xf numFmtId="0" fontId="19" fillId="0" borderId="54" xfId="1" applyFont="1" applyBorder="1" applyAlignment="1">
      <alignment horizontal="center" vertical="center"/>
    </xf>
    <xf numFmtId="166" fontId="23" fillId="0" borderId="33" xfId="0" applyNumberFormat="1" applyFont="1" applyBorder="1" applyAlignment="1">
      <alignment horizontal="center" vertical="center" wrapText="1"/>
    </xf>
    <xf numFmtId="170" fontId="19" fillId="0" borderId="55" xfId="0" applyNumberFormat="1" applyFont="1" applyBorder="1" applyAlignment="1">
      <alignment horizontal="center" vertical="center" wrapText="1"/>
    </xf>
    <xf numFmtId="170" fontId="19" fillId="0" borderId="33" xfId="0" applyNumberFormat="1" applyFont="1" applyBorder="1" applyAlignment="1">
      <alignment horizontal="center" vertical="center" wrapText="1"/>
    </xf>
    <xf numFmtId="170" fontId="38" fillId="0" borderId="33" xfId="0" applyNumberFormat="1" applyFont="1" applyBorder="1" applyAlignment="1">
      <alignment horizontal="center"/>
    </xf>
    <xf numFmtId="7" fontId="38" fillId="0" borderId="33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 vertical="center" wrapText="1"/>
    </xf>
    <xf numFmtId="166" fontId="23" fillId="0" borderId="25" xfId="0" applyNumberFormat="1" applyFont="1" applyBorder="1" applyAlignment="1">
      <alignment horizontal="center" vertical="center" wrapText="1"/>
    </xf>
    <xf numFmtId="170" fontId="19" fillId="0" borderId="0" xfId="0" applyNumberFormat="1" applyFont="1" applyAlignment="1">
      <alignment horizontal="center" vertical="center" wrapText="1"/>
    </xf>
    <xf numFmtId="7" fontId="38" fillId="0" borderId="0" xfId="0" applyNumberFormat="1" applyFont="1" applyAlignment="1">
      <alignment horizontal="center"/>
    </xf>
    <xf numFmtId="166" fontId="23" fillId="0" borderId="4" xfId="0" applyNumberFormat="1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/>
    </xf>
    <xf numFmtId="7" fontId="38" fillId="0" borderId="52" xfId="0" applyNumberFormat="1" applyFont="1" applyBorder="1" applyAlignment="1">
      <alignment horizontal="center"/>
    </xf>
    <xf numFmtId="7" fontId="38" fillId="0" borderId="54" xfId="0" applyNumberFormat="1" applyFont="1" applyBorder="1" applyAlignment="1">
      <alignment horizontal="center"/>
    </xf>
    <xf numFmtId="0" fontId="19" fillId="0" borderId="5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19" fillId="0" borderId="7" xfId="1" applyFont="1" applyBorder="1" applyAlignment="1">
      <alignment vertical="center"/>
    </xf>
    <xf numFmtId="166" fontId="23" fillId="0" borderId="36" xfId="0" applyNumberFormat="1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9" fillId="0" borderId="53" xfId="0" applyFont="1" applyBorder="1" applyAlignment="1">
      <alignment horizontal="center" vertical="center" wrapText="1"/>
    </xf>
    <xf numFmtId="166" fontId="9" fillId="0" borderId="54" xfId="0" applyNumberFormat="1" applyFont="1" applyBorder="1" applyAlignment="1">
      <alignment horizontal="center" vertical="center" wrapText="1"/>
    </xf>
    <xf numFmtId="44" fontId="9" fillId="0" borderId="53" xfId="0" applyNumberFormat="1" applyFont="1" applyBorder="1" applyAlignment="1">
      <alignment horizontal="center" vertical="center" wrapText="1"/>
    </xf>
    <xf numFmtId="166" fontId="9" fillId="0" borderId="53" xfId="0" applyNumberFormat="1" applyFont="1" applyBorder="1" applyAlignment="1">
      <alignment horizontal="center" vertical="center" wrapText="1"/>
    </xf>
    <xf numFmtId="166" fontId="9" fillId="0" borderId="56" xfId="0" applyNumberFormat="1" applyFont="1" applyBorder="1" applyAlignment="1">
      <alignment horizontal="center" vertical="center" wrapText="1"/>
    </xf>
    <xf numFmtId="44" fontId="40" fillId="0" borderId="0" xfId="0" applyNumberFormat="1" applyFont="1"/>
    <xf numFmtId="166" fontId="40" fillId="0" borderId="0" xfId="0" applyNumberFormat="1" applyFont="1"/>
    <xf numFmtId="0" fontId="40" fillId="0" borderId="0" xfId="0" applyFont="1"/>
    <xf numFmtId="4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4" fillId="7" borderId="3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/>
    </xf>
    <xf numFmtId="170" fontId="40" fillId="0" borderId="2" xfId="0" applyNumberFormat="1" applyFont="1" applyBorder="1" applyAlignment="1">
      <alignment horizontal="center" vertical="center"/>
    </xf>
    <xf numFmtId="170" fontId="40" fillId="0" borderId="10" xfId="0" applyNumberFormat="1" applyFont="1" applyBorder="1" applyAlignment="1">
      <alignment horizontal="center" vertical="center"/>
    </xf>
    <xf numFmtId="44" fontId="40" fillId="0" borderId="0" xfId="0" applyNumberFormat="1" applyFont="1" applyAlignment="1">
      <alignment horizontal="center" vertical="center"/>
    </xf>
    <xf numFmtId="170" fontId="40" fillId="0" borderId="0" xfId="0" applyNumberFormat="1" applyFont="1" applyAlignment="1">
      <alignment horizontal="center" vertical="center"/>
    </xf>
    <xf numFmtId="170" fontId="40" fillId="0" borderId="0" xfId="0" applyNumberFormat="1" applyFont="1" applyAlignment="1">
      <alignment vertical="center"/>
    </xf>
    <xf numFmtId="0" fontId="14" fillId="0" borderId="35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/>
    </xf>
    <xf numFmtId="0" fontId="40" fillId="0" borderId="47" xfId="0" applyFont="1" applyBorder="1" applyAlignment="1">
      <alignment horizontal="center"/>
    </xf>
    <xf numFmtId="166" fontId="9" fillId="0" borderId="2" xfId="0" applyNumberFormat="1" applyFont="1" applyBorder="1" applyAlignment="1">
      <alignment horizontal="center" vertical="center" wrapText="1"/>
    </xf>
    <xf numFmtId="170" fontId="40" fillId="0" borderId="10" xfId="0" applyNumberFormat="1" applyFont="1" applyBorder="1" applyAlignment="1">
      <alignment horizontal="center"/>
    </xf>
    <xf numFmtId="166" fontId="40" fillId="0" borderId="0" xfId="0" applyNumberFormat="1" applyFont="1" applyAlignment="1">
      <alignment horizontal="center" vertical="center"/>
    </xf>
    <xf numFmtId="166" fontId="41" fillId="0" borderId="2" xfId="0" applyNumberFormat="1" applyFont="1" applyBorder="1" applyAlignment="1">
      <alignment horizontal="center"/>
    </xf>
    <xf numFmtId="44" fontId="14" fillId="0" borderId="0" xfId="0" applyNumberFormat="1" applyFont="1" applyAlignment="1">
      <alignment vertical="center" wrapText="1"/>
    </xf>
    <xf numFmtId="170" fontId="14" fillId="0" borderId="0" xfId="0" applyNumberFormat="1" applyFont="1" applyAlignment="1">
      <alignment vertical="center" wrapText="1"/>
    </xf>
    <xf numFmtId="170" fontId="40" fillId="0" borderId="0" xfId="0" applyNumberFormat="1" applyFont="1"/>
    <xf numFmtId="0" fontId="14" fillId="0" borderId="3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166" fontId="41" fillId="0" borderId="25" xfId="0" applyNumberFormat="1" applyFont="1" applyBorder="1" applyAlignment="1">
      <alignment horizontal="center"/>
    </xf>
    <xf numFmtId="170" fontId="40" fillId="0" borderId="25" xfId="0" applyNumberFormat="1" applyFont="1" applyBorder="1" applyAlignment="1">
      <alignment horizontal="center" vertical="center"/>
    </xf>
    <xf numFmtId="170" fontId="40" fillId="0" borderId="26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9" fillId="0" borderId="5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66" fontId="41" fillId="0" borderId="4" xfId="0" applyNumberFormat="1" applyFont="1" applyBorder="1" applyAlignment="1">
      <alignment horizontal="center"/>
    </xf>
    <xf numFmtId="170" fontId="40" fillId="0" borderId="4" xfId="0" applyNumberFormat="1" applyFont="1" applyBorder="1" applyAlignment="1">
      <alignment horizontal="center"/>
    </xf>
    <xf numFmtId="170" fontId="40" fillId="0" borderId="22" xfId="0" applyNumberFormat="1" applyFont="1" applyBorder="1" applyAlignment="1">
      <alignment horizontal="center"/>
    </xf>
    <xf numFmtId="170" fontId="40" fillId="0" borderId="2" xfId="0" applyNumberFormat="1" applyFont="1" applyBorder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170" fontId="40" fillId="0" borderId="25" xfId="0" applyNumberFormat="1" applyFont="1" applyBorder="1" applyAlignment="1">
      <alignment horizontal="center"/>
    </xf>
    <xf numFmtId="166" fontId="40" fillId="0" borderId="0" xfId="0" applyNumberFormat="1" applyFont="1" applyAlignment="1">
      <alignment horizontal="center"/>
    </xf>
    <xf numFmtId="44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166" fontId="40" fillId="0" borderId="1" xfId="0" applyNumberFormat="1" applyFont="1" applyBorder="1"/>
    <xf numFmtId="170" fontId="40" fillId="0" borderId="0" xfId="0" applyNumberFormat="1" applyFont="1" applyAlignment="1">
      <alignment horizontal="center"/>
    </xf>
    <xf numFmtId="170" fontId="40" fillId="0" borderId="6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5" fontId="9" fillId="0" borderId="4" xfId="0" applyNumberFormat="1" applyFont="1" applyBorder="1" applyAlignment="1">
      <alignment horizontal="center" vertical="center" wrapText="1"/>
    </xf>
    <xf numFmtId="170" fontId="14" fillId="0" borderId="4" xfId="0" applyNumberFormat="1" applyFont="1" applyBorder="1" applyAlignment="1">
      <alignment horizontal="center" vertical="center" wrapText="1"/>
    </xf>
    <xf numFmtId="7" fontId="40" fillId="0" borderId="22" xfId="0" applyNumberFormat="1" applyFont="1" applyBorder="1" applyAlignment="1">
      <alignment horizontal="center"/>
    </xf>
    <xf numFmtId="5" fontId="9" fillId="0" borderId="2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/>
    </xf>
    <xf numFmtId="0" fontId="14" fillId="0" borderId="0" xfId="1" applyFont="1" applyAlignment="1">
      <alignment vertical="center"/>
    </xf>
    <xf numFmtId="7" fontId="40" fillId="0" borderId="10" xfId="0" applyNumberFormat="1" applyFont="1" applyBorder="1" applyAlignment="1">
      <alignment horizontal="center"/>
    </xf>
    <xf numFmtId="0" fontId="40" fillId="0" borderId="1" xfId="0" applyFont="1" applyBorder="1"/>
    <xf numFmtId="166" fontId="9" fillId="0" borderId="0" xfId="0" applyNumberFormat="1" applyFont="1" applyAlignment="1">
      <alignment horizontal="center" vertical="center" wrapText="1"/>
    </xf>
    <xf numFmtId="170" fontId="14" fillId="0" borderId="0" xfId="0" applyNumberFormat="1" applyFont="1" applyAlignment="1">
      <alignment horizontal="center" vertical="center" wrapText="1"/>
    </xf>
    <xf numFmtId="0" fontId="14" fillId="0" borderId="1" xfId="0" applyFont="1" applyBorder="1"/>
    <xf numFmtId="0" fontId="14" fillId="0" borderId="0" xfId="0" applyFont="1" applyAlignment="1">
      <alignment horizontal="center"/>
    </xf>
    <xf numFmtId="7" fontId="40" fillId="0" borderId="0" xfId="0" applyNumberFormat="1" applyFont="1" applyAlignment="1">
      <alignment horizontal="center"/>
    </xf>
    <xf numFmtId="0" fontId="14" fillId="0" borderId="6" xfId="0" applyFont="1" applyBorder="1" applyAlignment="1">
      <alignment horizontal="center"/>
    </xf>
    <xf numFmtId="166" fontId="9" fillId="0" borderId="25" xfId="0" applyNumberFormat="1" applyFont="1" applyBorder="1" applyAlignment="1">
      <alignment horizontal="center" vertical="center" wrapText="1"/>
    </xf>
    <xf numFmtId="7" fontId="40" fillId="0" borderId="26" xfId="0" applyNumberFormat="1" applyFont="1" applyBorder="1" applyAlignment="1">
      <alignment horizontal="center"/>
    </xf>
    <xf numFmtId="7" fontId="40" fillId="0" borderId="6" xfId="0" applyNumberFormat="1" applyFont="1" applyBorder="1" applyAlignment="1">
      <alignment horizontal="center"/>
    </xf>
    <xf numFmtId="0" fontId="14" fillId="8" borderId="58" xfId="0" applyFont="1" applyFill="1" applyBorder="1" applyAlignment="1">
      <alignment horizontal="center" vertical="center" wrapText="1"/>
    </xf>
    <xf numFmtId="0" fontId="14" fillId="8" borderId="59" xfId="0" applyFont="1" applyFill="1" applyBorder="1" applyAlignment="1">
      <alignment horizontal="center" vertical="center" wrapText="1"/>
    </xf>
    <xf numFmtId="166" fontId="41" fillId="8" borderId="4" xfId="0" applyNumberFormat="1" applyFont="1" applyFill="1" applyBorder="1" applyAlignment="1">
      <alignment horizontal="center" vertical="center"/>
    </xf>
    <xf numFmtId="170" fontId="40" fillId="8" borderId="4" xfId="0" applyNumberFormat="1" applyFont="1" applyFill="1" applyBorder="1" applyAlignment="1">
      <alignment horizontal="center" vertical="center"/>
    </xf>
    <xf numFmtId="170" fontId="40" fillId="8" borderId="22" xfId="0" applyNumberFormat="1" applyFont="1" applyFill="1" applyBorder="1" applyAlignment="1">
      <alignment horizontal="center" vertical="center"/>
    </xf>
    <xf numFmtId="0" fontId="14" fillId="0" borderId="58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166" fontId="41" fillId="0" borderId="4" xfId="0" applyNumberFormat="1" applyFont="1" applyBorder="1" applyAlignment="1">
      <alignment horizontal="center" vertical="center"/>
    </xf>
    <xf numFmtId="170" fontId="40" fillId="0" borderId="4" xfId="0" applyNumberFormat="1" applyFont="1" applyBorder="1" applyAlignment="1">
      <alignment horizontal="center" vertical="center"/>
    </xf>
    <xf numFmtId="170" fontId="40" fillId="0" borderId="22" xfId="0" applyNumberFormat="1" applyFont="1" applyBorder="1" applyAlignment="1">
      <alignment horizontal="center" vertical="center"/>
    </xf>
    <xf numFmtId="166" fontId="41" fillId="0" borderId="0" xfId="0" applyNumberFormat="1" applyFont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41" fillId="0" borderId="0" xfId="0" applyFont="1"/>
    <xf numFmtId="166" fontId="9" fillId="0" borderId="4" xfId="0" applyNumberFormat="1" applyFont="1" applyBorder="1" applyAlignment="1">
      <alignment horizontal="center"/>
    </xf>
    <xf numFmtId="8" fontId="38" fillId="0" borderId="0" xfId="0" applyNumberFormat="1" applyFont="1"/>
    <xf numFmtId="0" fontId="39" fillId="0" borderId="0" xfId="0" applyFont="1"/>
    <xf numFmtId="2" fontId="40" fillId="0" borderId="0" xfId="0" applyNumberFormat="1" applyFont="1"/>
    <xf numFmtId="2" fontId="38" fillId="0" borderId="0" xfId="0" applyNumberFormat="1" applyFont="1"/>
    <xf numFmtId="0" fontId="43" fillId="0" borderId="0" xfId="0" applyFont="1"/>
    <xf numFmtId="14" fontId="44" fillId="0" borderId="0" xfId="0" applyNumberFormat="1" applyFont="1"/>
    <xf numFmtId="0" fontId="14" fillId="0" borderId="61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35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62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166" fontId="41" fillId="0" borderId="61" xfId="0" applyNumberFormat="1" applyFont="1" applyBorder="1" applyAlignment="1">
      <alignment horizontal="center" vertical="center"/>
    </xf>
    <xf numFmtId="166" fontId="41" fillId="0" borderId="53" xfId="0" applyNumberFormat="1" applyFont="1" applyBorder="1" applyAlignment="1">
      <alignment horizontal="center" vertical="center"/>
    </xf>
    <xf numFmtId="0" fontId="14" fillId="0" borderId="58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61" xfId="1" applyFont="1" applyBorder="1" applyAlignment="1">
      <alignment horizontal="center" vertical="center" wrapText="1"/>
    </xf>
    <xf numFmtId="0" fontId="9" fillId="0" borderId="53" xfId="1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14" fillId="0" borderId="76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37" fillId="8" borderId="32" xfId="0" applyFont="1" applyFill="1" applyBorder="1" applyAlignment="1">
      <alignment horizontal="left" vertical="top" wrapText="1"/>
    </xf>
    <xf numFmtId="0" fontId="42" fillId="8" borderId="32" xfId="0" applyFont="1" applyFill="1" applyBorder="1" applyAlignment="1">
      <alignment horizontal="left" vertical="top" wrapText="1"/>
    </xf>
    <xf numFmtId="0" fontId="14" fillId="8" borderId="60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 wrapText="1"/>
    </xf>
    <xf numFmtId="0" fontId="23" fillId="0" borderId="40" xfId="1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19" fillId="7" borderId="14" xfId="1" applyFont="1" applyFill="1" applyBorder="1" applyAlignment="1">
      <alignment horizontal="center" vertical="center"/>
    </xf>
    <xf numFmtId="0" fontId="19" fillId="7" borderId="16" xfId="1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166" fontId="39" fillId="0" borderId="63" xfId="0" applyNumberFormat="1" applyFont="1" applyBorder="1" applyAlignment="1">
      <alignment horizontal="center" vertical="center"/>
    </xf>
    <xf numFmtId="166" fontId="39" fillId="0" borderId="39" xfId="0" applyNumberFormat="1" applyFont="1" applyBorder="1" applyAlignment="1">
      <alignment horizontal="center" vertical="center"/>
    </xf>
    <xf numFmtId="44" fontId="38" fillId="0" borderId="64" xfId="0" applyNumberFormat="1" applyFont="1" applyBorder="1" applyAlignment="1">
      <alignment horizontal="center" vertical="center"/>
    </xf>
    <xf numFmtId="44" fontId="38" fillId="0" borderId="38" xfId="0" applyNumberFormat="1" applyFont="1" applyBorder="1" applyAlignment="1">
      <alignment horizontal="center" vertical="center"/>
    </xf>
    <xf numFmtId="44" fontId="38" fillId="0" borderId="60" xfId="0" applyNumberFormat="1" applyFont="1" applyBorder="1" applyAlignment="1">
      <alignment horizontal="center" vertical="center"/>
    </xf>
    <xf numFmtId="170" fontId="38" fillId="0" borderId="65" xfId="0" applyNumberFormat="1" applyFont="1" applyBorder="1" applyAlignment="1">
      <alignment horizontal="center" vertical="center"/>
    </xf>
    <xf numFmtId="170" fontId="38" fillId="0" borderId="40" xfId="0" applyNumberFormat="1" applyFont="1" applyBorder="1" applyAlignment="1">
      <alignment horizontal="center" vertical="center"/>
    </xf>
    <xf numFmtId="170" fontId="38" fillId="0" borderId="0" xfId="0" applyNumberFormat="1" applyFont="1" applyAlignment="1">
      <alignment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66" fontId="39" fillId="0" borderId="66" xfId="0" applyNumberFormat="1" applyFont="1" applyBorder="1" applyAlignment="1">
      <alignment horizontal="center" vertical="center"/>
    </xf>
    <xf numFmtId="170" fontId="38" fillId="0" borderId="67" xfId="0" applyNumberFormat="1" applyFont="1" applyBorder="1" applyAlignment="1">
      <alignment horizontal="center" vertical="center"/>
    </xf>
    <xf numFmtId="0" fontId="19" fillId="7" borderId="15" xfId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38" fillId="0" borderId="8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166" fontId="38" fillId="0" borderId="68" xfId="0" applyNumberFormat="1" applyFont="1" applyBorder="1" applyAlignment="1">
      <alignment horizontal="center" vertical="center"/>
    </xf>
    <xf numFmtId="166" fontId="38" fillId="0" borderId="8" xfId="0" applyNumberFormat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55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33" xfId="1" applyFont="1" applyBorder="1" applyAlignment="1">
      <alignment horizontal="center"/>
    </xf>
    <xf numFmtId="0" fontId="23" fillId="0" borderId="69" xfId="1" applyFont="1" applyBorder="1" applyAlignment="1">
      <alignment horizontal="center"/>
    </xf>
    <xf numFmtId="0" fontId="19" fillId="0" borderId="32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170" fontId="14" fillId="0" borderId="46" xfId="1" applyNumberFormat="1" applyFont="1" applyBorder="1" applyAlignment="1">
      <alignment horizontal="center" vertical="center"/>
    </xf>
    <xf numFmtId="170" fontId="14" fillId="0" borderId="70" xfId="1" applyNumberFormat="1" applyFont="1" applyBorder="1" applyAlignment="1">
      <alignment horizontal="center" vertical="center"/>
    </xf>
    <xf numFmtId="170" fontId="14" fillId="0" borderId="1" xfId="1" applyNumberFormat="1" applyFont="1" applyBorder="1" applyAlignment="1">
      <alignment horizontal="center" vertical="center"/>
    </xf>
    <xf numFmtId="170" fontId="14" fillId="0" borderId="0" xfId="1" applyNumberFormat="1" applyFont="1" applyAlignment="1">
      <alignment horizontal="center" vertical="center"/>
    </xf>
    <xf numFmtId="170" fontId="14" fillId="0" borderId="17" xfId="1" applyNumberFormat="1" applyFont="1" applyBorder="1" applyAlignment="1">
      <alignment horizontal="center" vertical="center"/>
    </xf>
    <xf numFmtId="170" fontId="14" fillId="0" borderId="8" xfId="1" applyNumberFormat="1" applyFont="1" applyBorder="1" applyAlignment="1">
      <alignment horizontal="center" vertical="center"/>
    </xf>
    <xf numFmtId="170" fontId="14" fillId="0" borderId="1" xfId="0" applyNumberFormat="1" applyFont="1" applyBorder="1"/>
    <xf numFmtId="170" fontId="14" fillId="0" borderId="0" xfId="0" applyNumberFormat="1" applyFont="1"/>
    <xf numFmtId="170" fontId="14" fillId="0" borderId="6" xfId="0" applyNumberFormat="1" applyFont="1" applyBorder="1"/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9" fillId="0" borderId="45" xfId="1" applyFont="1" applyBorder="1" applyAlignment="1">
      <alignment horizontal="center" wrapText="1"/>
    </xf>
    <xf numFmtId="0" fontId="9" fillId="0" borderId="28" xfId="1" applyFont="1" applyBorder="1" applyAlignment="1">
      <alignment horizontal="center" wrapText="1"/>
    </xf>
    <xf numFmtId="170" fontId="14" fillId="0" borderId="48" xfId="1" applyNumberFormat="1" applyFont="1" applyBorder="1" applyAlignment="1">
      <alignment horizontal="center" vertical="center"/>
    </xf>
    <xf numFmtId="170" fontId="14" fillId="0" borderId="43" xfId="1" applyNumberFormat="1" applyFont="1" applyBorder="1" applyAlignment="1">
      <alignment horizontal="center" vertical="center"/>
    </xf>
    <xf numFmtId="170" fontId="14" fillId="0" borderId="6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0" xfId="0" applyFont="1"/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71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34" fillId="0" borderId="61" xfId="1" applyFont="1" applyBorder="1" applyAlignment="1">
      <alignment horizontal="center"/>
    </xf>
    <xf numFmtId="0" fontId="34" fillId="0" borderId="56" xfId="1" applyFont="1" applyBorder="1" applyAlignment="1">
      <alignment horizontal="center"/>
    </xf>
    <xf numFmtId="0" fontId="22" fillId="0" borderId="0" xfId="0" applyFont="1"/>
    <xf numFmtId="0" fontId="9" fillId="0" borderId="2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34" fillId="0" borderId="37" xfId="1" applyFont="1" applyBorder="1" applyAlignment="1">
      <alignment horizontal="center"/>
    </xf>
    <xf numFmtId="0" fontId="34" fillId="0" borderId="40" xfId="1" applyFont="1" applyBorder="1" applyAlignment="1">
      <alignment horizontal="center"/>
    </xf>
    <xf numFmtId="0" fontId="14" fillId="0" borderId="20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0" fillId="0" borderId="32" xfId="0" applyBorder="1"/>
    <xf numFmtId="0" fontId="14" fillId="0" borderId="0" xfId="1" applyFont="1" applyAlignment="1">
      <alignment horizontal="center" vertical="center"/>
    </xf>
    <xf numFmtId="0" fontId="0" fillId="0" borderId="0" xfId="0"/>
    <xf numFmtId="0" fontId="23" fillId="0" borderId="4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6" fillId="0" borderId="72" xfId="1" applyFont="1" applyBorder="1" applyAlignment="1">
      <alignment horizontal="center"/>
    </xf>
    <xf numFmtId="0" fontId="26" fillId="0" borderId="65" xfId="1" applyFont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6" fillId="0" borderId="17" xfId="1" applyFont="1" applyBorder="1" applyAlignment="1">
      <alignment horizontal="center"/>
    </xf>
    <xf numFmtId="0" fontId="26" fillId="0" borderId="8" xfId="1" applyFont="1" applyBorder="1" applyAlignment="1">
      <alignment horizontal="center"/>
    </xf>
    <xf numFmtId="0" fontId="26" fillId="0" borderId="7" xfId="1" applyFont="1" applyBorder="1" applyAlignment="1">
      <alignment horizontal="center"/>
    </xf>
    <xf numFmtId="0" fontId="19" fillId="0" borderId="46" xfId="1" applyFont="1" applyBorder="1" applyAlignment="1">
      <alignment horizontal="center" vertical="center"/>
    </xf>
    <xf numFmtId="0" fontId="19" fillId="0" borderId="70" xfId="1" applyFont="1" applyBorder="1" applyAlignment="1">
      <alignment horizontal="center" vertical="center"/>
    </xf>
    <xf numFmtId="0" fontId="19" fillId="0" borderId="73" xfId="1" applyFont="1" applyBorder="1" applyAlignment="1">
      <alignment horizontal="center" vertical="center"/>
    </xf>
    <xf numFmtId="0" fontId="19" fillId="0" borderId="63" xfId="1" applyFon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/>
    </xf>
    <xf numFmtId="0" fontId="19" fillId="0" borderId="32" xfId="0" applyFont="1" applyBorder="1"/>
    <xf numFmtId="0" fontId="22" fillId="0" borderId="32" xfId="0" applyFont="1" applyBorder="1"/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0" fillId="0" borderId="8" xfId="0" applyBorder="1"/>
    <xf numFmtId="0" fontId="0" fillId="0" borderId="7" xfId="0" applyBorder="1"/>
    <xf numFmtId="0" fontId="27" fillId="0" borderId="32" xfId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26" fillId="0" borderId="61" xfId="1" applyFont="1" applyBorder="1" applyAlignment="1">
      <alignment horizontal="center"/>
    </xf>
    <xf numFmtId="0" fontId="26" fillId="0" borderId="56" xfId="1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/>
    </xf>
    <xf numFmtId="0" fontId="2" fillId="0" borderId="56" xfId="1" applyFont="1" applyBorder="1" applyAlignment="1">
      <alignment horizontal="center"/>
    </xf>
    <xf numFmtId="0" fontId="19" fillId="0" borderId="48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2" fillId="0" borderId="74" xfId="1" applyFont="1" applyBorder="1" applyAlignment="1">
      <alignment horizontal="center"/>
    </xf>
    <xf numFmtId="0" fontId="2" fillId="0" borderId="67" xfId="1" applyFont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7" fillId="0" borderId="46" xfId="1" applyFont="1" applyBorder="1" applyAlignment="1">
      <alignment horizontal="center" vertical="center"/>
    </xf>
    <xf numFmtId="0" fontId="27" fillId="0" borderId="7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63" xfId="1" applyFont="1" applyBorder="1" applyAlignment="1">
      <alignment horizontal="center" vertical="center"/>
    </xf>
    <xf numFmtId="0" fontId="27" fillId="0" borderId="48" xfId="1" applyFont="1" applyBorder="1" applyAlignment="1">
      <alignment horizontal="center" vertical="center"/>
    </xf>
    <xf numFmtId="0" fontId="27" fillId="0" borderId="44" xfId="1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7" fillId="0" borderId="17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/>
    </xf>
    <xf numFmtId="0" fontId="2" fillId="0" borderId="52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7" fillId="0" borderId="7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27" fillId="0" borderId="43" xfId="1" applyFont="1" applyBorder="1" applyAlignment="1">
      <alignment horizontal="center" vertical="center"/>
    </xf>
    <xf numFmtId="0" fontId="27" fillId="0" borderId="45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47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7" xfId="1" applyFont="1" applyBorder="1" applyAlignment="1">
      <alignment horizontal="center"/>
    </xf>
    <xf numFmtId="0" fontId="27" fillId="0" borderId="3" xfId="1" applyFont="1" applyBorder="1" applyAlignment="1">
      <alignment horizontal="center"/>
    </xf>
    <xf numFmtId="167" fontId="27" fillId="0" borderId="47" xfId="1" applyNumberFormat="1" applyFont="1" applyBorder="1" applyAlignment="1">
      <alignment horizontal="center"/>
    </xf>
    <xf numFmtId="167" fontId="27" fillId="0" borderId="28" xfId="1" applyNumberFormat="1" applyFont="1" applyBorder="1" applyAlignment="1">
      <alignment horizontal="center"/>
    </xf>
    <xf numFmtId="167" fontId="27" fillId="0" borderId="3" xfId="1" applyNumberFormat="1" applyFont="1" applyBorder="1" applyAlignment="1">
      <alignment horizontal="center"/>
    </xf>
    <xf numFmtId="0" fontId="27" fillId="0" borderId="47" xfId="1" applyFont="1" applyBorder="1" applyAlignment="1">
      <alignment horizontal="left"/>
    </xf>
    <xf numFmtId="0" fontId="27" fillId="0" borderId="3" xfId="1" applyFont="1" applyBorder="1" applyAlignment="1">
      <alignment horizontal="left"/>
    </xf>
    <xf numFmtId="167" fontId="30" fillId="0" borderId="47" xfId="1" applyNumberFormat="1" applyFont="1" applyBorder="1" applyAlignment="1">
      <alignment horizontal="center"/>
    </xf>
    <xf numFmtId="167" fontId="30" fillId="0" borderId="28" xfId="1" applyNumberFormat="1" applyFont="1" applyBorder="1" applyAlignment="1">
      <alignment horizontal="center"/>
    </xf>
    <xf numFmtId="167" fontId="30" fillId="0" borderId="3" xfId="1" applyNumberFormat="1" applyFont="1" applyBorder="1" applyAlignment="1">
      <alignment horizontal="center"/>
    </xf>
    <xf numFmtId="0" fontId="24" fillId="0" borderId="47" xfId="1" applyFont="1" applyBorder="1" applyAlignment="1">
      <alignment horizontal="left"/>
    </xf>
    <xf numFmtId="0" fontId="24" fillId="0" borderId="3" xfId="1" applyFont="1" applyBorder="1" applyAlignment="1">
      <alignment horizontal="left"/>
    </xf>
    <xf numFmtId="0" fontId="5" fillId="2" borderId="14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0" borderId="47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167" fontId="19" fillId="0" borderId="47" xfId="1" applyNumberFormat="1" applyFont="1" applyBorder="1" applyAlignment="1">
      <alignment horizontal="center"/>
    </xf>
    <xf numFmtId="167" fontId="19" fillId="0" borderId="28" xfId="1" applyNumberFormat="1" applyFont="1" applyBorder="1" applyAlignment="1">
      <alignment horizontal="center"/>
    </xf>
    <xf numFmtId="167" fontId="19" fillId="0" borderId="3" xfId="1" applyNumberFormat="1" applyFont="1" applyBorder="1" applyAlignment="1">
      <alignment horizontal="center"/>
    </xf>
    <xf numFmtId="0" fontId="26" fillId="0" borderId="51" xfId="1" applyFont="1" applyBorder="1" applyAlignment="1">
      <alignment horizontal="center"/>
    </xf>
    <xf numFmtId="0" fontId="26" fillId="0" borderId="31" xfId="1" applyFont="1" applyBorder="1" applyAlignment="1">
      <alignment horizont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6" fillId="0" borderId="42" xfId="1" applyFont="1" applyBorder="1" applyAlignment="1">
      <alignment horizontal="center"/>
    </xf>
    <xf numFmtId="0" fontId="26" fillId="0" borderId="30" xfId="1" applyFont="1" applyBorder="1" applyAlignment="1">
      <alignment horizontal="center"/>
    </xf>
    <xf numFmtId="0" fontId="5" fillId="2" borderId="46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5" fillId="0" borderId="4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2" fillId="0" borderId="4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67" fontId="25" fillId="0" borderId="47" xfId="1" applyNumberFormat="1" applyFont="1" applyBorder="1" applyAlignment="1">
      <alignment horizontal="center"/>
    </xf>
    <xf numFmtId="167" fontId="25" fillId="0" borderId="28" xfId="1" applyNumberFormat="1" applyFont="1" applyBorder="1" applyAlignment="1">
      <alignment horizontal="center"/>
    </xf>
    <xf numFmtId="167" fontId="25" fillId="0" borderId="3" xfId="1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75" xfId="0" applyFont="1" applyBorder="1" applyAlignment="1">
      <alignment horizontal="center"/>
    </xf>
    <xf numFmtId="0" fontId="27" fillId="0" borderId="70" xfId="0" applyFont="1" applyBorder="1" applyAlignment="1">
      <alignment horizontal="center"/>
    </xf>
    <xf numFmtId="0" fontId="27" fillId="0" borderId="73" xfId="0" applyFont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523875</xdr:colOff>
      <xdr:row>3</xdr:row>
      <xdr:rowOff>66675</xdr:rowOff>
    </xdr:to>
    <xdr:pic>
      <xdr:nvPicPr>
        <xdr:cNvPr id="7265" name="Picture 1">
          <a:extLst>
            <a:ext uri="{FF2B5EF4-FFF2-40B4-BE49-F238E27FC236}">
              <a16:creationId xmlns:a16="http://schemas.microsoft.com/office/drawing/2014/main" id="{00000000-0008-0000-0C00-00006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133350</xdr:colOff>
      <xdr:row>3</xdr:row>
      <xdr:rowOff>66675</xdr:rowOff>
    </xdr:to>
    <xdr:pic>
      <xdr:nvPicPr>
        <xdr:cNvPr id="6241" name="Picture 1">
          <a:extLst>
            <a:ext uri="{FF2B5EF4-FFF2-40B4-BE49-F238E27FC236}">
              <a16:creationId xmlns:a16="http://schemas.microsoft.com/office/drawing/2014/main" id="{00000000-0008-0000-0D00-00006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133350</xdr:colOff>
      <xdr:row>3</xdr:row>
      <xdr:rowOff>66675</xdr:rowOff>
    </xdr:to>
    <xdr:pic>
      <xdr:nvPicPr>
        <xdr:cNvPr id="5217" name="Picture 1">
          <a:extLst>
            <a:ext uri="{FF2B5EF4-FFF2-40B4-BE49-F238E27FC236}">
              <a16:creationId xmlns:a16="http://schemas.microsoft.com/office/drawing/2014/main" id="{00000000-0008-0000-0E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133350</xdr:colOff>
      <xdr:row>3</xdr:row>
      <xdr:rowOff>66675</xdr:rowOff>
    </xdr:to>
    <xdr:pic>
      <xdr:nvPicPr>
        <xdr:cNvPr id="4193" name="Picture 1">
          <a:extLst>
            <a:ext uri="{FF2B5EF4-FFF2-40B4-BE49-F238E27FC236}">
              <a16:creationId xmlns:a16="http://schemas.microsoft.com/office/drawing/2014/main" id="{00000000-0008-0000-0F00-00006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3</xdr:col>
      <xdr:colOff>609600</xdr:colOff>
      <xdr:row>3</xdr:row>
      <xdr:rowOff>66675</xdr:rowOff>
    </xdr:to>
    <xdr:pic>
      <xdr:nvPicPr>
        <xdr:cNvPr id="1121" name="Picture 1">
          <a:extLst>
            <a:ext uri="{FF2B5EF4-FFF2-40B4-BE49-F238E27FC236}">
              <a16:creationId xmlns:a16="http://schemas.microsoft.com/office/drawing/2014/main" id="{00000000-0008-0000-10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390525</xdr:colOff>
      <xdr:row>3</xdr:row>
      <xdr:rowOff>66675</xdr:rowOff>
    </xdr:to>
    <xdr:pic>
      <xdr:nvPicPr>
        <xdr:cNvPr id="2145" name="Picture 1">
          <a:extLst>
            <a:ext uri="{FF2B5EF4-FFF2-40B4-BE49-F238E27FC236}">
              <a16:creationId xmlns:a16="http://schemas.microsoft.com/office/drawing/2014/main" id="{00000000-0008-0000-1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4</xdr:col>
      <xdr:colOff>238125</xdr:colOff>
      <xdr:row>3</xdr:row>
      <xdr:rowOff>66675</xdr:rowOff>
    </xdr:to>
    <xdr:pic>
      <xdr:nvPicPr>
        <xdr:cNvPr id="3169" name="Picture 1">
          <a:extLst>
            <a:ext uri="{FF2B5EF4-FFF2-40B4-BE49-F238E27FC236}">
              <a16:creationId xmlns:a16="http://schemas.microsoft.com/office/drawing/2014/main" id="{00000000-0008-0000-1200-00006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4825"/>
          <a:ext cx="2895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27DE8-CE2B-4D62-9841-CB52BCFDAE92}">
  <dimension ref="A1:G105"/>
  <sheetViews>
    <sheetView tabSelected="1" topLeftCell="A9" zoomScale="74" zoomScaleNormal="74" workbookViewId="0">
      <selection activeCell="A27" sqref="A27:G27"/>
    </sheetView>
  </sheetViews>
  <sheetFormatPr defaultColWidth="9.1796875" defaultRowHeight="14"/>
  <cols>
    <col min="1" max="2" width="7.7265625" style="282" customWidth="1"/>
    <col min="3" max="3" width="8.81640625" style="282" customWidth="1"/>
    <col min="4" max="4" width="14.7265625" style="282" customWidth="1"/>
    <col min="5" max="5" width="17.453125" style="282" customWidth="1"/>
    <col min="6" max="6" width="11.1796875" style="282" bestFit="1" customWidth="1"/>
    <col min="7" max="7" width="14.7265625" style="282" customWidth="1"/>
    <col min="8" max="16384" width="9.1796875" style="282"/>
  </cols>
  <sheetData>
    <row r="1" spans="1:7" ht="14.5" thickBot="1">
      <c r="A1" s="517">
        <v>45240</v>
      </c>
    </row>
    <row r="2" spans="1:7" ht="42" customHeight="1" thickBot="1">
      <c r="A2" s="524" t="s">
        <v>116</v>
      </c>
      <c r="B2" s="525"/>
      <c r="C2" s="525"/>
      <c r="D2" s="525"/>
      <c r="E2" s="525"/>
      <c r="F2" s="525"/>
      <c r="G2" s="526"/>
    </row>
    <row r="3" spans="1:7" ht="14.5" thickBot="1">
      <c r="A3" s="283"/>
      <c r="B3" s="283"/>
      <c r="C3" s="283"/>
      <c r="D3" s="283"/>
      <c r="E3" s="283"/>
      <c r="F3" s="283"/>
      <c r="G3" s="283"/>
    </row>
    <row r="4" spans="1:7" s="433" customFormat="1" ht="15.75" customHeight="1" thickBot="1">
      <c r="A4" s="527" t="s">
        <v>48</v>
      </c>
      <c r="B4" s="528"/>
      <c r="C4" s="426" t="s">
        <v>1</v>
      </c>
      <c r="D4" s="427" t="s">
        <v>61</v>
      </c>
      <c r="E4" s="428" t="s">
        <v>97</v>
      </c>
      <c r="F4" s="429" t="s">
        <v>98</v>
      </c>
      <c r="G4" s="430" t="s">
        <v>96</v>
      </c>
    </row>
    <row r="5" spans="1:7" s="433" customFormat="1" ht="14.25" customHeight="1" thickBot="1">
      <c r="A5" s="518">
        <v>3</v>
      </c>
      <c r="B5" s="519" t="s">
        <v>117</v>
      </c>
      <c r="C5" s="438">
        <v>2</v>
      </c>
      <c r="D5" s="269">
        <v>22366</v>
      </c>
      <c r="E5" s="440">
        <f t="shared" ref="E5:E25" si="0">D5/12</f>
        <v>1863.8333333333333</v>
      </c>
      <c r="F5" s="440">
        <f t="shared" ref="F5:F25" si="1">D5/365*7</f>
        <v>428.93698630136987</v>
      </c>
      <c r="G5" s="441">
        <f t="shared" ref="G5:G25" si="2">D5/365*7/37</f>
        <v>11.592891521658645</v>
      </c>
    </row>
    <row r="6" spans="1:7" s="433" customFormat="1" ht="14.25" customHeight="1">
      <c r="A6" s="502"/>
      <c r="B6" s="529">
        <v>4</v>
      </c>
      <c r="C6" s="438">
        <v>3</v>
      </c>
      <c r="D6" s="439">
        <v>22737</v>
      </c>
      <c r="E6" s="440">
        <f t="shared" si="0"/>
        <v>1894.75</v>
      </c>
      <c r="F6" s="440">
        <f t="shared" si="1"/>
        <v>436.05205479452053</v>
      </c>
      <c r="G6" s="441">
        <f t="shared" si="2"/>
        <v>11.785190670122176</v>
      </c>
    </row>
    <row r="7" spans="1:7" s="433" customFormat="1" ht="14.25" customHeight="1">
      <c r="A7" s="530">
        <v>5</v>
      </c>
      <c r="B7" s="529"/>
      <c r="C7" s="438">
        <v>4</v>
      </c>
      <c r="D7" s="439">
        <v>23114</v>
      </c>
      <c r="E7" s="440">
        <f t="shared" si="0"/>
        <v>1926.1666666666667</v>
      </c>
      <c r="F7" s="440">
        <f t="shared" si="1"/>
        <v>443.2821917808219</v>
      </c>
      <c r="G7" s="441">
        <f t="shared" si="2"/>
        <v>11.980599777860052</v>
      </c>
    </row>
    <row r="8" spans="1:7" s="433" customFormat="1" ht="15.75" customHeight="1">
      <c r="A8" s="530"/>
      <c r="B8" s="437"/>
      <c r="C8" s="438">
        <v>5</v>
      </c>
      <c r="D8" s="439">
        <v>23500</v>
      </c>
      <c r="E8" s="440">
        <f t="shared" si="0"/>
        <v>1958.3333333333333</v>
      </c>
      <c r="F8" s="440">
        <f t="shared" si="1"/>
        <v>450.68493150684935</v>
      </c>
      <c r="G8" s="441">
        <f t="shared" si="2"/>
        <v>12.180673824509443</v>
      </c>
    </row>
    <row r="9" spans="1:7" s="433" customFormat="1" ht="14.25" customHeight="1">
      <c r="A9" s="530"/>
      <c r="B9" s="529">
        <v>6</v>
      </c>
      <c r="C9" s="438">
        <v>6</v>
      </c>
      <c r="D9" s="439">
        <v>23893</v>
      </c>
      <c r="E9" s="440">
        <f t="shared" si="0"/>
        <v>1991.0833333333333</v>
      </c>
      <c r="F9" s="440">
        <f t="shared" si="1"/>
        <v>458.22191780821913</v>
      </c>
      <c r="G9" s="441">
        <f t="shared" si="2"/>
        <v>12.384376156978895</v>
      </c>
    </row>
    <row r="10" spans="1:7" s="433" customFormat="1" ht="15.75" customHeight="1">
      <c r="A10" s="446"/>
      <c r="B10" s="529"/>
      <c r="C10" s="447">
        <v>7</v>
      </c>
      <c r="D10" s="448">
        <v>24294</v>
      </c>
      <c r="E10" s="440">
        <f t="shared" si="0"/>
        <v>2024.5</v>
      </c>
      <c r="F10" s="440">
        <f t="shared" si="1"/>
        <v>465.91232876712326</v>
      </c>
      <c r="G10" s="449">
        <f t="shared" si="2"/>
        <v>12.592225101814142</v>
      </c>
    </row>
    <row r="11" spans="1:7" s="433" customFormat="1" ht="15.5">
      <c r="A11" s="446"/>
      <c r="B11" s="529"/>
      <c r="C11" s="447">
        <v>8</v>
      </c>
      <c r="D11" s="448">
        <v>24702</v>
      </c>
      <c r="E11" s="440">
        <f t="shared" si="0"/>
        <v>2058.5</v>
      </c>
      <c r="F11" s="440">
        <f t="shared" si="1"/>
        <v>473.73698630136988</v>
      </c>
      <c r="G11" s="449">
        <f t="shared" si="2"/>
        <v>12.803702332469456</v>
      </c>
    </row>
    <row r="12" spans="1:7" s="433" customFormat="1" ht="15.5">
      <c r="A12" s="445"/>
      <c r="B12" s="529"/>
      <c r="C12" s="438">
        <v>9</v>
      </c>
      <c r="D12" s="451">
        <v>25119</v>
      </c>
      <c r="E12" s="440">
        <f t="shared" si="0"/>
        <v>2093.25</v>
      </c>
      <c r="F12" s="440">
        <f t="shared" si="1"/>
        <v>481.73424657534247</v>
      </c>
      <c r="G12" s="449">
        <f t="shared" si="2"/>
        <v>13.019844502036284</v>
      </c>
    </row>
    <row r="13" spans="1:7" s="433" customFormat="1" ht="15.5">
      <c r="A13" s="445"/>
      <c r="B13" s="529"/>
      <c r="C13" s="438">
        <v>10</v>
      </c>
      <c r="D13" s="451">
        <v>25545</v>
      </c>
      <c r="E13" s="440">
        <f t="shared" si="0"/>
        <v>2128.75</v>
      </c>
      <c r="F13" s="440">
        <f t="shared" si="1"/>
        <v>489.90410958904113</v>
      </c>
      <c r="G13" s="449">
        <f t="shared" si="2"/>
        <v>13.240651610514625</v>
      </c>
    </row>
    <row r="14" spans="1:7" s="433" customFormat="1" ht="15.5">
      <c r="A14" s="530">
        <v>7</v>
      </c>
      <c r="B14" s="529"/>
      <c r="C14" s="438">
        <v>11</v>
      </c>
      <c r="D14" s="451">
        <v>25979</v>
      </c>
      <c r="E14" s="440">
        <f t="shared" si="0"/>
        <v>2164.9166666666665</v>
      </c>
      <c r="F14" s="440">
        <f t="shared" si="1"/>
        <v>498.22739726027402</v>
      </c>
      <c r="G14" s="449">
        <f t="shared" si="2"/>
        <v>13.465605331358757</v>
      </c>
    </row>
    <row r="15" spans="1:7" s="433" customFormat="1" ht="15.5">
      <c r="A15" s="530"/>
      <c r="B15" s="437"/>
      <c r="C15" s="438">
        <v>12</v>
      </c>
      <c r="D15" s="451">
        <v>26421</v>
      </c>
      <c r="E15" s="440">
        <f t="shared" si="0"/>
        <v>2201.75</v>
      </c>
      <c r="F15" s="440">
        <f t="shared" si="1"/>
        <v>506.70410958904114</v>
      </c>
      <c r="G15" s="449">
        <f t="shared" si="2"/>
        <v>13.69470566456868</v>
      </c>
    </row>
    <row r="16" spans="1:7" s="433" customFormat="1" ht="15.5">
      <c r="A16" s="530"/>
      <c r="B16" s="437"/>
      <c r="C16" s="438">
        <v>13</v>
      </c>
      <c r="D16" s="451">
        <v>26873</v>
      </c>
      <c r="E16" s="440">
        <f t="shared" si="0"/>
        <v>2239.4166666666665</v>
      </c>
      <c r="F16" s="440">
        <f t="shared" si="1"/>
        <v>515.37260273972606</v>
      </c>
      <c r="G16" s="449">
        <f t="shared" si="2"/>
        <v>13.92898926323584</v>
      </c>
    </row>
    <row r="17" spans="1:7" s="433" customFormat="1" ht="15.5">
      <c r="A17" s="530"/>
      <c r="B17" s="437"/>
      <c r="C17" s="438">
        <v>14</v>
      </c>
      <c r="D17" s="451">
        <v>27334</v>
      </c>
      <c r="E17" s="440">
        <f t="shared" si="0"/>
        <v>2277.8333333333335</v>
      </c>
      <c r="F17" s="440">
        <f t="shared" si="1"/>
        <v>524.21369863013695</v>
      </c>
      <c r="G17" s="449">
        <f t="shared" si="2"/>
        <v>14.167937800814512</v>
      </c>
    </row>
    <row r="18" spans="1:7" s="433" customFormat="1" ht="15.5">
      <c r="A18" s="530"/>
      <c r="B18" s="437"/>
      <c r="C18" s="438">
        <v>15</v>
      </c>
      <c r="D18" s="451">
        <v>27803</v>
      </c>
      <c r="E18" s="440">
        <f t="shared" si="0"/>
        <v>2316.9166666666665</v>
      </c>
      <c r="F18" s="440">
        <f t="shared" si="1"/>
        <v>533.20821917808223</v>
      </c>
      <c r="G18" s="449">
        <f t="shared" si="2"/>
        <v>14.41103295075898</v>
      </c>
    </row>
    <row r="19" spans="1:7" s="433" customFormat="1" ht="15.5">
      <c r="A19" s="530"/>
      <c r="B19" s="437"/>
      <c r="C19" s="438">
        <v>16</v>
      </c>
      <c r="D19" s="451">
        <v>28282</v>
      </c>
      <c r="E19" s="440">
        <f t="shared" si="0"/>
        <v>2356.8333333333335</v>
      </c>
      <c r="F19" s="440">
        <f t="shared" si="1"/>
        <v>542.39452054794526</v>
      </c>
      <c r="G19" s="449">
        <f t="shared" si="2"/>
        <v>14.659311366160683</v>
      </c>
    </row>
    <row r="20" spans="1:7" s="433" customFormat="1" ht="15.5">
      <c r="A20" s="530"/>
      <c r="B20" s="529">
        <v>8</v>
      </c>
      <c r="C20" s="438">
        <v>17</v>
      </c>
      <c r="D20" s="451">
        <v>28770</v>
      </c>
      <c r="E20" s="440">
        <f t="shared" si="0"/>
        <v>2397.5</v>
      </c>
      <c r="F20" s="440">
        <f t="shared" si="1"/>
        <v>551.75342465753431</v>
      </c>
      <c r="G20" s="449">
        <f t="shared" si="2"/>
        <v>14.9122547204739</v>
      </c>
    </row>
    <row r="21" spans="1:7" s="433" customFormat="1" ht="15.5">
      <c r="A21" s="445"/>
      <c r="B21" s="529"/>
      <c r="C21" s="438">
        <v>18</v>
      </c>
      <c r="D21" s="451">
        <v>29269</v>
      </c>
      <c r="E21" s="440">
        <f t="shared" si="0"/>
        <v>2439.0833333333335</v>
      </c>
      <c r="F21" s="440">
        <f t="shared" si="1"/>
        <v>561.32328767123295</v>
      </c>
      <c r="G21" s="449">
        <f t="shared" si="2"/>
        <v>15.17089966679008</v>
      </c>
    </row>
    <row r="22" spans="1:7" s="433" customFormat="1" ht="15.5">
      <c r="A22" s="445"/>
      <c r="B22" s="529"/>
      <c r="C22" s="438">
        <v>19</v>
      </c>
      <c r="D22" s="451">
        <v>29777</v>
      </c>
      <c r="E22" s="440">
        <f t="shared" si="0"/>
        <v>2481.4166666666665</v>
      </c>
      <c r="F22" s="440">
        <f t="shared" si="1"/>
        <v>571.0657534246576</v>
      </c>
      <c r="G22" s="449">
        <f t="shared" si="2"/>
        <v>15.434209552017773</v>
      </c>
    </row>
    <row r="23" spans="1:7" s="433" customFormat="1" ht="15.5">
      <c r="A23" s="445"/>
      <c r="B23" s="529"/>
      <c r="C23" s="438">
        <v>20</v>
      </c>
      <c r="D23" s="451">
        <v>30296</v>
      </c>
      <c r="E23" s="440">
        <f t="shared" si="0"/>
        <v>2524.6666666666665</v>
      </c>
      <c r="F23" s="440">
        <f t="shared" si="1"/>
        <v>581.01917808219184</v>
      </c>
      <c r="G23" s="449">
        <f t="shared" si="2"/>
        <v>15.703221029248429</v>
      </c>
    </row>
    <row r="24" spans="1:7" s="433" customFormat="1" ht="15.5">
      <c r="A24" s="445"/>
      <c r="B24" s="529"/>
      <c r="C24" s="438">
        <v>21</v>
      </c>
      <c r="D24" s="451">
        <v>30825</v>
      </c>
      <c r="E24" s="440">
        <f t="shared" si="0"/>
        <v>2568.75</v>
      </c>
      <c r="F24" s="440">
        <f t="shared" si="1"/>
        <v>591.16438356164383</v>
      </c>
      <c r="G24" s="449">
        <f t="shared" si="2"/>
        <v>15.97741577193632</v>
      </c>
    </row>
    <row r="25" spans="1:7" s="433" customFormat="1" ht="16" thickBot="1">
      <c r="A25" s="455"/>
      <c r="B25" s="531"/>
      <c r="C25" s="456">
        <v>22</v>
      </c>
      <c r="D25" s="457">
        <v>31364</v>
      </c>
      <c r="E25" s="458">
        <f t="shared" si="0"/>
        <v>2613.6666666666665</v>
      </c>
      <c r="F25" s="458">
        <f t="shared" si="1"/>
        <v>601.50136986301368</v>
      </c>
      <c r="G25" s="459">
        <f t="shared" si="2"/>
        <v>16.256793780081452</v>
      </c>
    </row>
    <row r="26" spans="1:7" s="433" customFormat="1" ht="15.5">
      <c r="A26" s="462"/>
      <c r="B26" s="462"/>
      <c r="C26" s="462"/>
      <c r="D26" s="508"/>
      <c r="E26" s="443"/>
      <c r="F26" s="443"/>
      <c r="G26" s="477"/>
    </row>
    <row r="27" spans="1:7" customFormat="1" ht="33" customHeight="1" thickBot="1">
      <c r="A27" s="542" t="s">
        <v>118</v>
      </c>
      <c r="B27" s="542"/>
      <c r="C27" s="542"/>
      <c r="D27" s="542"/>
      <c r="E27" s="542"/>
      <c r="F27" s="542"/>
      <c r="G27" s="542"/>
    </row>
    <row r="28" spans="1:7" s="433" customFormat="1" ht="31.5" customHeight="1" thickBot="1">
      <c r="A28" s="532" t="s">
        <v>31</v>
      </c>
      <c r="B28" s="533"/>
      <c r="C28" s="534"/>
      <c r="D28" s="535" t="s">
        <v>90</v>
      </c>
      <c r="E28" s="536"/>
      <c r="F28" s="536"/>
      <c r="G28" s="537"/>
    </row>
    <row r="29" spans="1:7" s="433" customFormat="1" ht="16" thickBot="1">
      <c r="A29" s="538" t="s">
        <v>48</v>
      </c>
      <c r="B29" s="539"/>
      <c r="C29" s="463" t="s">
        <v>1</v>
      </c>
      <c r="D29" s="427" t="s">
        <v>61</v>
      </c>
      <c r="E29" s="428" t="s">
        <v>97</v>
      </c>
      <c r="F29" s="429" t="s">
        <v>98</v>
      </c>
      <c r="G29" s="430" t="s">
        <v>96</v>
      </c>
    </row>
    <row r="30" spans="1:7" s="433" customFormat="1" ht="15.75" customHeight="1">
      <c r="A30" s="540" t="s">
        <v>6</v>
      </c>
      <c r="B30" s="541"/>
      <c r="C30" s="465">
        <v>23</v>
      </c>
      <c r="D30" s="511">
        <v>32076</v>
      </c>
      <c r="E30" s="467">
        <f t="shared" ref="E30:E35" si="3">D30/12</f>
        <v>2673</v>
      </c>
      <c r="F30" s="467">
        <f t="shared" ref="F30:F35" si="4">D30/365*7</f>
        <v>615.15616438356165</v>
      </c>
      <c r="G30" s="468">
        <f t="shared" ref="G30:G35" si="5">D30/365*7/37</f>
        <v>16.6258422806368</v>
      </c>
    </row>
    <row r="31" spans="1:7" s="433" customFormat="1" ht="15.75" customHeight="1">
      <c r="A31" s="520"/>
      <c r="B31" s="521"/>
      <c r="C31" s="437">
        <v>24</v>
      </c>
      <c r="D31" s="451">
        <v>33024</v>
      </c>
      <c r="E31" s="469">
        <f t="shared" si="3"/>
        <v>2752</v>
      </c>
      <c r="F31" s="469">
        <f t="shared" si="4"/>
        <v>633.33698630136985</v>
      </c>
      <c r="G31" s="449">
        <f t="shared" si="5"/>
        <v>17.117215845982969</v>
      </c>
    </row>
    <row r="32" spans="1:7" s="433" customFormat="1" ht="15.75" customHeight="1">
      <c r="A32" s="520"/>
      <c r="B32" s="521"/>
      <c r="C32" s="437">
        <v>25</v>
      </c>
      <c r="D32" s="451">
        <v>33945</v>
      </c>
      <c r="E32" s="469">
        <f t="shared" si="3"/>
        <v>2828.75</v>
      </c>
      <c r="F32" s="469">
        <f t="shared" si="4"/>
        <v>651</v>
      </c>
      <c r="G32" s="449">
        <f t="shared" si="5"/>
        <v>17.594594594594593</v>
      </c>
    </row>
    <row r="33" spans="1:7" s="433" customFormat="1" ht="15.75" customHeight="1">
      <c r="A33" s="520" t="s">
        <v>7</v>
      </c>
      <c r="B33" s="521"/>
      <c r="C33" s="437">
        <v>26</v>
      </c>
      <c r="D33" s="451">
        <v>34834</v>
      </c>
      <c r="E33" s="469">
        <f t="shared" si="3"/>
        <v>2902.8333333333335</v>
      </c>
      <c r="F33" s="469">
        <f t="shared" si="4"/>
        <v>668.04931506849312</v>
      </c>
      <c r="G33" s="449">
        <f t="shared" si="5"/>
        <v>18.055386893743059</v>
      </c>
    </row>
    <row r="34" spans="1:7" s="433" customFormat="1" ht="15.75" customHeight="1">
      <c r="A34" s="520"/>
      <c r="B34" s="521"/>
      <c r="C34" s="437">
        <v>27</v>
      </c>
      <c r="D34" s="451">
        <v>35745</v>
      </c>
      <c r="E34" s="469">
        <f t="shared" si="3"/>
        <v>2978.75</v>
      </c>
      <c r="F34" s="469">
        <f t="shared" si="4"/>
        <v>685.52054794520552</v>
      </c>
      <c r="G34" s="449">
        <f t="shared" si="5"/>
        <v>18.527582376897445</v>
      </c>
    </row>
    <row r="35" spans="1:7" s="433" customFormat="1" ht="16.5" customHeight="1" thickBot="1">
      <c r="A35" s="522"/>
      <c r="B35" s="523"/>
      <c r="C35" s="470">
        <v>28</v>
      </c>
      <c r="D35" s="457">
        <v>36648</v>
      </c>
      <c r="E35" s="471">
        <f t="shared" si="3"/>
        <v>3054</v>
      </c>
      <c r="F35" s="471">
        <f t="shared" si="4"/>
        <v>702.83835616438353</v>
      </c>
      <c r="G35" s="459">
        <f t="shared" si="5"/>
        <v>18.995631247686042</v>
      </c>
    </row>
    <row r="36" spans="1:7" s="433" customFormat="1" ht="15.5">
      <c r="B36" s="432"/>
      <c r="C36" s="432"/>
      <c r="D36" s="432"/>
      <c r="E36" s="462"/>
      <c r="F36" s="472"/>
      <c r="G36" s="473"/>
    </row>
    <row r="37" spans="1:7" s="433" customFormat="1" ht="16" thickBot="1">
      <c r="B37" s="474"/>
      <c r="C37" s="432"/>
      <c r="D37" s="432"/>
      <c r="E37" s="462"/>
      <c r="F37" s="472"/>
      <c r="G37" s="473"/>
    </row>
    <row r="38" spans="1:7" s="433" customFormat="1" ht="31.5" customHeight="1" thickBot="1">
      <c r="A38" s="532" t="s">
        <v>32</v>
      </c>
      <c r="B38" s="533"/>
      <c r="C38" s="534"/>
      <c r="D38" s="535" t="s">
        <v>90</v>
      </c>
      <c r="E38" s="536"/>
      <c r="F38" s="536"/>
      <c r="G38" s="537"/>
    </row>
    <row r="39" spans="1:7" s="433" customFormat="1" ht="16" thickBot="1">
      <c r="A39" s="545" t="s">
        <v>48</v>
      </c>
      <c r="B39" s="546"/>
      <c r="C39" s="426" t="s">
        <v>1</v>
      </c>
      <c r="D39" s="427" t="s">
        <v>61</v>
      </c>
      <c r="E39" s="428" t="s">
        <v>97</v>
      </c>
      <c r="F39" s="429" t="s">
        <v>98</v>
      </c>
      <c r="G39" s="430" t="s">
        <v>96</v>
      </c>
    </row>
    <row r="40" spans="1:7" s="433" customFormat="1" ht="16" thickBot="1">
      <c r="A40" s="547" t="s">
        <v>8</v>
      </c>
      <c r="B40" s="548"/>
      <c r="C40" s="465">
        <v>27</v>
      </c>
      <c r="D40" s="466">
        <v>35745</v>
      </c>
      <c r="E40" s="467">
        <f>D40/12</f>
        <v>2978.75</v>
      </c>
      <c r="F40" s="467">
        <f>D40/365*7</f>
        <v>685.52054794520552</v>
      </c>
      <c r="G40" s="468">
        <f>D40/365*7/37</f>
        <v>18.527582376897445</v>
      </c>
    </row>
    <row r="41" spans="1:7" s="433" customFormat="1" ht="15.5">
      <c r="A41" s="549"/>
      <c r="B41" s="550"/>
      <c r="C41" s="437">
        <v>28</v>
      </c>
      <c r="D41" s="451">
        <v>36648</v>
      </c>
      <c r="E41" s="469">
        <f>D41/12</f>
        <v>3054</v>
      </c>
      <c r="F41" s="469">
        <f>D41/365*7</f>
        <v>702.83835616438353</v>
      </c>
      <c r="G41" s="449">
        <f>D41/365*7/37</f>
        <v>18.995631247686042</v>
      </c>
    </row>
    <row r="42" spans="1:7" s="433" customFormat="1" ht="15.5">
      <c r="A42" s="549"/>
      <c r="B42" s="550"/>
      <c r="C42" s="437">
        <v>29</v>
      </c>
      <c r="D42" s="451">
        <v>37336</v>
      </c>
      <c r="E42" s="469">
        <f>D42/12</f>
        <v>3111.3333333333335</v>
      </c>
      <c r="F42" s="469">
        <f>D42/365*7</f>
        <v>716.03287671232874</v>
      </c>
      <c r="G42" s="449">
        <f>D42/365*7/37</f>
        <v>19.352239911144022</v>
      </c>
    </row>
    <row r="43" spans="1:7" s="433" customFormat="1" ht="15.5">
      <c r="A43" s="549"/>
      <c r="B43" s="550"/>
      <c r="C43" s="437">
        <v>30</v>
      </c>
      <c r="D43" s="451">
        <v>38223</v>
      </c>
      <c r="E43" s="469">
        <f>D43/12</f>
        <v>3185.25</v>
      </c>
      <c r="F43" s="469">
        <f>D43/365*7</f>
        <v>733.0438356164384</v>
      </c>
      <c r="G43" s="449">
        <f>D43/365*7/37</f>
        <v>19.811995557201037</v>
      </c>
    </row>
    <row r="44" spans="1:7" s="433" customFormat="1" ht="15.5">
      <c r="A44" s="476"/>
      <c r="B44" s="432"/>
      <c r="C44" s="462"/>
      <c r="D44" s="472"/>
      <c r="E44" s="477"/>
      <c r="F44" s="477"/>
      <c r="G44" s="478"/>
    </row>
    <row r="45" spans="1:7" s="433" customFormat="1" ht="15.5">
      <c r="A45" s="520" t="s">
        <v>9</v>
      </c>
      <c r="B45" s="521"/>
      <c r="C45" s="437">
        <v>29</v>
      </c>
      <c r="D45" s="451">
        <v>37336</v>
      </c>
      <c r="E45" s="469">
        <f>D45/12</f>
        <v>3111.3333333333335</v>
      </c>
      <c r="F45" s="469">
        <f>D45/365*7</f>
        <v>716.03287671232874</v>
      </c>
      <c r="G45" s="449">
        <f>D45/365*7/37</f>
        <v>19.352239911144022</v>
      </c>
    </row>
    <row r="46" spans="1:7" s="433" customFormat="1" ht="15.5">
      <c r="A46" s="520"/>
      <c r="B46" s="521"/>
      <c r="C46" s="437">
        <v>30</v>
      </c>
      <c r="D46" s="451">
        <v>38223</v>
      </c>
      <c r="E46" s="469">
        <f>D46/12</f>
        <v>3185.25</v>
      </c>
      <c r="F46" s="469">
        <f>D46/365*7</f>
        <v>733.0438356164384</v>
      </c>
      <c r="G46" s="449">
        <f>D46/365*7/37</f>
        <v>19.811995557201037</v>
      </c>
    </row>
    <row r="47" spans="1:7" s="433" customFormat="1" ht="15.5">
      <c r="A47" s="520"/>
      <c r="B47" s="521"/>
      <c r="C47" s="437">
        <v>31</v>
      </c>
      <c r="D47" s="451">
        <v>39186</v>
      </c>
      <c r="E47" s="469">
        <f>D47/12</f>
        <v>3265.5</v>
      </c>
      <c r="F47" s="469">
        <f>D47/365*7</f>
        <v>751.51232876712334</v>
      </c>
      <c r="G47" s="449">
        <f>D47/365*7/37</f>
        <v>20.311144020733064</v>
      </c>
    </row>
    <row r="48" spans="1:7" s="433" customFormat="1" ht="15.5">
      <c r="A48" s="520"/>
      <c r="B48" s="521"/>
      <c r="C48" s="437">
        <v>32</v>
      </c>
      <c r="D48" s="451">
        <v>40221</v>
      </c>
      <c r="E48" s="469">
        <f>D48/12</f>
        <v>3351.75</v>
      </c>
      <c r="F48" s="469">
        <f>D48/365*7</f>
        <v>771.36164383561641</v>
      </c>
      <c r="G48" s="449">
        <f>D48/365*7/37</f>
        <v>20.847611995557202</v>
      </c>
    </row>
    <row r="49" spans="1:7" s="433" customFormat="1" ht="15.5">
      <c r="A49" s="476"/>
      <c r="B49" s="432"/>
      <c r="C49" s="462"/>
      <c r="D49" s="472"/>
      <c r="E49" s="477"/>
      <c r="F49" s="477"/>
      <c r="G49" s="478"/>
    </row>
    <row r="50" spans="1:7" s="433" customFormat="1" ht="15.5">
      <c r="A50" s="520" t="s">
        <v>10</v>
      </c>
      <c r="B50" s="521"/>
      <c r="C50" s="437">
        <v>32</v>
      </c>
      <c r="D50" s="451">
        <v>40221</v>
      </c>
      <c r="E50" s="469">
        <f>D50/12</f>
        <v>3351.75</v>
      </c>
      <c r="F50" s="469">
        <f>D50/365*7</f>
        <v>771.36164383561641</v>
      </c>
      <c r="G50" s="449">
        <f>D50/365*7/37</f>
        <v>20.847611995557202</v>
      </c>
    </row>
    <row r="51" spans="1:7" s="433" customFormat="1" ht="15.5">
      <c r="A51" s="520"/>
      <c r="B51" s="521"/>
      <c r="C51" s="437">
        <v>33</v>
      </c>
      <c r="D51" s="451">
        <v>41418</v>
      </c>
      <c r="E51" s="469">
        <f>D51/12</f>
        <v>3451.5</v>
      </c>
      <c r="F51" s="469">
        <f>D51/365*7</f>
        <v>794.317808219178</v>
      </c>
      <c r="G51" s="449">
        <f>D51/365*7/37</f>
        <v>21.468048870788596</v>
      </c>
    </row>
    <row r="52" spans="1:7" s="433" customFormat="1" ht="15.5">
      <c r="A52" s="520"/>
      <c r="B52" s="521"/>
      <c r="C52" s="437">
        <v>34</v>
      </c>
      <c r="D52" s="451">
        <v>42403</v>
      </c>
      <c r="E52" s="469">
        <f>D52/12</f>
        <v>3533.5833333333335</v>
      </c>
      <c r="F52" s="469">
        <f>D52/365*7</f>
        <v>813.20821917808223</v>
      </c>
      <c r="G52" s="449">
        <f>D52/365*7/37</f>
        <v>21.978600518326548</v>
      </c>
    </row>
    <row r="53" spans="1:7" s="433" customFormat="1" ht="15.5">
      <c r="A53" s="520"/>
      <c r="B53" s="521"/>
      <c r="C53" s="437">
        <v>35</v>
      </c>
      <c r="D53" s="451">
        <v>43421</v>
      </c>
      <c r="E53" s="469">
        <f>D53/12</f>
        <v>3618.4166666666665</v>
      </c>
      <c r="F53" s="469">
        <f>D53/365*7</f>
        <v>832.73150684931511</v>
      </c>
      <c r="G53" s="449">
        <f>D53/365*7/37</f>
        <v>22.506256941873382</v>
      </c>
    </row>
    <row r="54" spans="1:7" s="433" customFormat="1" ht="15.5">
      <c r="A54" s="476"/>
      <c r="B54" s="432"/>
      <c r="C54" s="462"/>
      <c r="D54" s="472"/>
      <c r="E54" s="477"/>
      <c r="F54" s="477"/>
      <c r="G54" s="478"/>
    </row>
    <row r="55" spans="1:7" s="433" customFormat="1" ht="15.5">
      <c r="A55" s="520" t="s">
        <v>11</v>
      </c>
      <c r="B55" s="521"/>
      <c r="C55" s="437">
        <v>35</v>
      </c>
      <c r="D55" s="451">
        <v>43421</v>
      </c>
      <c r="E55" s="469">
        <f>D55/12</f>
        <v>3618.4166666666665</v>
      </c>
      <c r="F55" s="469">
        <f>D55/365*7</f>
        <v>832.73150684931511</v>
      </c>
      <c r="G55" s="449">
        <f>D55/365*7/37</f>
        <v>22.506256941873382</v>
      </c>
    </row>
    <row r="56" spans="1:7" s="433" customFormat="1" ht="15.5">
      <c r="A56" s="520"/>
      <c r="B56" s="521"/>
      <c r="C56" s="437">
        <v>36</v>
      </c>
      <c r="D56" s="451">
        <v>44428</v>
      </c>
      <c r="E56" s="469">
        <f>D56/12</f>
        <v>3702.3333333333335</v>
      </c>
      <c r="F56" s="469">
        <f>D56/365*7</f>
        <v>852.0438356164384</v>
      </c>
      <c r="G56" s="449">
        <f>D56/365*7/37</f>
        <v>23.028211773417254</v>
      </c>
    </row>
    <row r="57" spans="1:7" s="433" customFormat="1" ht="15.5">
      <c r="A57" s="520"/>
      <c r="B57" s="521"/>
      <c r="C57" s="437">
        <v>37</v>
      </c>
      <c r="D57" s="451">
        <v>45441</v>
      </c>
      <c r="E57" s="469">
        <f>D57/12</f>
        <v>3786.75</v>
      </c>
      <c r="F57" s="469">
        <f>D57/365*7</f>
        <v>871.47123287671229</v>
      </c>
      <c r="G57" s="449">
        <f>D57/365*7/37</f>
        <v>23.553276564235468</v>
      </c>
    </row>
    <row r="58" spans="1:7" s="433" customFormat="1" ht="15.5">
      <c r="A58" s="520"/>
      <c r="B58" s="521"/>
      <c r="C58" s="437">
        <v>38</v>
      </c>
      <c r="D58" s="451">
        <v>46464</v>
      </c>
      <c r="E58" s="469">
        <f>D58/12</f>
        <v>3872</v>
      </c>
      <c r="F58" s="469">
        <f>D58/365*7</f>
        <v>891.09041095890416</v>
      </c>
      <c r="G58" s="449">
        <f>D58/365*7/37</f>
        <v>24.083524620510921</v>
      </c>
    </row>
    <row r="59" spans="1:7" s="433" customFormat="1" ht="15.5">
      <c r="A59" s="476"/>
      <c r="B59" s="432"/>
      <c r="C59" s="462"/>
      <c r="D59" s="472"/>
      <c r="E59" s="477"/>
      <c r="F59" s="477"/>
      <c r="G59" s="478"/>
    </row>
    <row r="60" spans="1:7" s="433" customFormat="1" ht="15.75" customHeight="1">
      <c r="A60" s="520" t="s">
        <v>12</v>
      </c>
      <c r="B60" s="521"/>
      <c r="C60" s="437">
        <v>38</v>
      </c>
      <c r="D60" s="451">
        <v>46464</v>
      </c>
      <c r="E60" s="469">
        <f>D60/12</f>
        <v>3872</v>
      </c>
      <c r="F60" s="469">
        <f>D60/365*7</f>
        <v>891.09041095890416</v>
      </c>
      <c r="G60" s="449">
        <f>D60/365*7/37</f>
        <v>24.083524620510921</v>
      </c>
    </row>
    <row r="61" spans="1:7" s="433" customFormat="1" ht="15.75" customHeight="1">
      <c r="A61" s="520"/>
      <c r="B61" s="521"/>
      <c r="C61" s="437">
        <v>39</v>
      </c>
      <c r="D61" s="451">
        <v>47420</v>
      </c>
      <c r="E61" s="469">
        <f>D61/12</f>
        <v>3951.6666666666665</v>
      </c>
      <c r="F61" s="469">
        <f>D61/365*7</f>
        <v>909.42465753424653</v>
      </c>
      <c r="G61" s="449">
        <f>D61/365*7/37</f>
        <v>24.579044798222878</v>
      </c>
    </row>
    <row r="62" spans="1:7" s="433" customFormat="1" ht="15.75" customHeight="1">
      <c r="A62" s="520"/>
      <c r="B62" s="521"/>
      <c r="C62" s="437">
        <v>40</v>
      </c>
      <c r="D62" s="509">
        <v>48474</v>
      </c>
      <c r="E62" s="469">
        <f>D62/12</f>
        <v>4039.5</v>
      </c>
      <c r="F62" s="469">
        <f>D62/365*7</f>
        <v>929.63835616438348</v>
      </c>
      <c r="G62" s="449">
        <f>D62/365*7/37</f>
        <v>25.12536097741577</v>
      </c>
    </row>
    <row r="63" spans="1:7" s="433" customFormat="1" ht="15.75" customHeight="1">
      <c r="A63" s="520"/>
      <c r="B63" s="521"/>
      <c r="C63" s="437">
        <v>41</v>
      </c>
      <c r="D63" s="451">
        <v>49498</v>
      </c>
      <c r="E63" s="469">
        <f>D63/12</f>
        <v>4124.833333333333</v>
      </c>
      <c r="F63" s="469">
        <f>D63/365*7</f>
        <v>949.27671232876719</v>
      </c>
      <c r="G63" s="449">
        <f>D63/365*7/37</f>
        <v>25.656127360236951</v>
      </c>
    </row>
    <row r="64" spans="1:7" s="433" customFormat="1" ht="15.5">
      <c r="A64" s="476"/>
      <c r="B64" s="432"/>
      <c r="C64" s="462"/>
      <c r="D64" s="472"/>
      <c r="E64" s="477"/>
      <c r="F64" s="477"/>
      <c r="G64" s="478"/>
    </row>
    <row r="65" spans="1:7" s="433" customFormat="1" ht="15.5">
      <c r="A65" s="520" t="s">
        <v>13</v>
      </c>
      <c r="B65" s="521"/>
      <c r="C65" s="437">
        <v>40</v>
      </c>
      <c r="D65" s="509">
        <v>48474</v>
      </c>
      <c r="E65" s="469">
        <f>D65/12</f>
        <v>4039.5</v>
      </c>
      <c r="F65" s="469">
        <f>D65/365*7</f>
        <v>929.63835616438348</v>
      </c>
      <c r="G65" s="449">
        <f>D65/365*7/37</f>
        <v>25.12536097741577</v>
      </c>
    </row>
    <row r="66" spans="1:7" s="433" customFormat="1" ht="15.5">
      <c r="A66" s="520"/>
      <c r="B66" s="521"/>
      <c r="C66" s="437">
        <v>41</v>
      </c>
      <c r="D66" s="509">
        <v>49498</v>
      </c>
      <c r="E66" s="469">
        <f>D66/12</f>
        <v>4124.833333333333</v>
      </c>
      <c r="F66" s="469">
        <f>D66/365*7</f>
        <v>949.27671232876719</v>
      </c>
      <c r="G66" s="449">
        <f>D66/365*7/37</f>
        <v>25.656127360236951</v>
      </c>
    </row>
    <row r="67" spans="1:7" s="433" customFormat="1" ht="15.5">
      <c r="A67" s="520"/>
      <c r="B67" s="521"/>
      <c r="C67" s="437">
        <v>42</v>
      </c>
      <c r="D67" s="451">
        <v>50512</v>
      </c>
      <c r="E67" s="469">
        <f>D67/12</f>
        <v>4209.333333333333</v>
      </c>
      <c r="F67" s="469">
        <f>D67/365*7</f>
        <v>968.72328767123281</v>
      </c>
      <c r="G67" s="449">
        <f>D67/365*7/37</f>
        <v>26.181710477600888</v>
      </c>
    </row>
    <row r="68" spans="1:7" s="433" customFormat="1" ht="16" thickBot="1">
      <c r="A68" s="522"/>
      <c r="B68" s="523"/>
      <c r="C68" s="470">
        <v>43</v>
      </c>
      <c r="D68" s="457">
        <v>51515</v>
      </c>
      <c r="E68" s="471">
        <f>D68/12</f>
        <v>4292.916666666667</v>
      </c>
      <c r="F68" s="471">
        <f>D68/365*7</f>
        <v>987.95890410958896</v>
      </c>
      <c r="G68" s="459">
        <f>D68/365*7/37</f>
        <v>26.701592002961863</v>
      </c>
    </row>
    <row r="69" spans="1:7" s="433" customFormat="1" ht="15.5">
      <c r="F69" s="472"/>
      <c r="G69" s="473"/>
    </row>
    <row r="70" spans="1:7" s="433" customFormat="1" ht="16" thickBot="1">
      <c r="F70" s="472"/>
      <c r="G70" s="473"/>
    </row>
    <row r="71" spans="1:7" s="433" customFormat="1" ht="31.5" customHeight="1" thickBot="1">
      <c r="A71" s="527" t="s">
        <v>33</v>
      </c>
      <c r="B71" s="528"/>
      <c r="C71" s="528"/>
      <c r="D71" s="536" t="s">
        <v>90</v>
      </c>
      <c r="E71" s="536"/>
      <c r="F71" s="536"/>
      <c r="G71" s="537"/>
    </row>
    <row r="72" spans="1:7" s="433" customFormat="1" ht="16" thickBot="1">
      <c r="A72" s="543" t="s">
        <v>48</v>
      </c>
      <c r="B72" s="544"/>
      <c r="C72" s="479" t="s">
        <v>1</v>
      </c>
      <c r="D72" s="427" t="s">
        <v>61</v>
      </c>
      <c r="E72" s="428" t="s">
        <v>97</v>
      </c>
      <c r="F72" s="429" t="s">
        <v>98</v>
      </c>
      <c r="G72" s="430" t="s">
        <v>96</v>
      </c>
    </row>
    <row r="73" spans="1:7" s="433" customFormat="1" ht="15.5">
      <c r="A73" s="540" t="s">
        <v>91</v>
      </c>
      <c r="B73" s="541"/>
      <c r="C73" s="464">
        <v>1</v>
      </c>
      <c r="D73" s="480">
        <v>50467</v>
      </c>
      <c r="E73" s="481">
        <f>D73/12</f>
        <v>4205.583333333333</v>
      </c>
      <c r="F73" s="467">
        <f>D73/365*7</f>
        <v>967.86027397260273</v>
      </c>
      <c r="G73" s="482">
        <f>D73/365*7/37</f>
        <v>26.158385783043318</v>
      </c>
    </row>
    <row r="74" spans="1:7" s="433" customFormat="1" ht="15.5">
      <c r="A74" s="520"/>
      <c r="B74" s="521"/>
      <c r="C74" s="270">
        <v>2</v>
      </c>
      <c r="D74" s="483">
        <v>51492</v>
      </c>
      <c r="E74" s="481">
        <f>D74/12</f>
        <v>4291</v>
      </c>
      <c r="F74" s="467">
        <f>D74/365*7</f>
        <v>987.51780821917805</v>
      </c>
      <c r="G74" s="482">
        <f>D74/365*7/37</f>
        <v>26.689670492410219</v>
      </c>
    </row>
    <row r="75" spans="1:7" s="433" customFormat="1" ht="15.5">
      <c r="A75" s="520"/>
      <c r="B75" s="521"/>
      <c r="C75" s="270">
        <v>3</v>
      </c>
      <c r="D75" s="483">
        <v>52533</v>
      </c>
      <c r="E75" s="481">
        <f>D75/12</f>
        <v>4377.75</v>
      </c>
      <c r="F75" s="467">
        <f>D75/365*7</f>
        <v>1007.4821917808219</v>
      </c>
      <c r="G75" s="482">
        <f>D75/365*7/37</f>
        <v>27.2292484265087</v>
      </c>
    </row>
    <row r="76" spans="1:7" s="433" customFormat="1" ht="15.5">
      <c r="A76" s="520"/>
      <c r="B76" s="521"/>
      <c r="C76" s="270">
        <v>4</v>
      </c>
      <c r="D76" s="483">
        <v>53448</v>
      </c>
      <c r="E76" s="481">
        <f>D76/12</f>
        <v>4454</v>
      </c>
      <c r="F76" s="467">
        <f>D76/365*7</f>
        <v>1025.0301369863014</v>
      </c>
      <c r="G76" s="482">
        <f>D76/365*7/37</f>
        <v>27.703517215845984</v>
      </c>
    </row>
    <row r="77" spans="1:7" s="433" customFormat="1" ht="15.5">
      <c r="A77" s="520"/>
      <c r="B77" s="521"/>
      <c r="C77" s="270">
        <v>5</v>
      </c>
      <c r="D77" s="483">
        <v>54378</v>
      </c>
      <c r="E77" s="481">
        <f>D77/12</f>
        <v>4531.5</v>
      </c>
      <c r="F77" s="467">
        <f>D77/365*7</f>
        <v>1042.8657534246574</v>
      </c>
      <c r="G77" s="482">
        <f>D77/365*7/37</f>
        <v>28.185560903369119</v>
      </c>
    </row>
    <row r="78" spans="1:7" s="433" customFormat="1" ht="15.5">
      <c r="A78" s="484"/>
      <c r="B78" s="485"/>
      <c r="C78" s="485"/>
      <c r="D78" s="280"/>
      <c r="E78" s="280"/>
      <c r="F78" s="280"/>
      <c r="G78" s="279"/>
    </row>
    <row r="79" spans="1:7" s="433" customFormat="1" ht="15.5">
      <c r="A79" s="520" t="s">
        <v>92</v>
      </c>
      <c r="B79" s="521"/>
      <c r="C79" s="270">
        <v>1</v>
      </c>
      <c r="D79" s="448">
        <v>53584</v>
      </c>
      <c r="E79" s="261">
        <f>D79/12</f>
        <v>4465.333333333333</v>
      </c>
      <c r="F79" s="469">
        <f>D79/365*7</f>
        <v>1027.6383561643834</v>
      </c>
      <c r="G79" s="486">
        <f>D79/365*7/37</f>
        <v>27.774009626064416</v>
      </c>
    </row>
    <row r="80" spans="1:7" s="433" customFormat="1" ht="15.5">
      <c r="A80" s="520"/>
      <c r="B80" s="521"/>
      <c r="C80" s="270">
        <v>2</v>
      </c>
      <c r="D80" s="448">
        <v>54494</v>
      </c>
      <c r="E80" s="261">
        <f>D80/12</f>
        <v>4541.166666666667</v>
      </c>
      <c r="F80" s="469">
        <f>D80/365*7</f>
        <v>1045.0904109589042</v>
      </c>
      <c r="G80" s="486">
        <f>D80/365*7/37</f>
        <v>28.245686782673086</v>
      </c>
    </row>
    <row r="81" spans="1:7" s="433" customFormat="1" ht="15.5">
      <c r="A81" s="520"/>
      <c r="B81" s="521"/>
      <c r="C81" s="270">
        <v>3</v>
      </c>
      <c r="D81" s="448">
        <v>55431</v>
      </c>
      <c r="E81" s="261">
        <f>D81/12</f>
        <v>4619.25</v>
      </c>
      <c r="F81" s="469">
        <f>D81/365*7</f>
        <v>1063.0602739726028</v>
      </c>
      <c r="G81" s="486">
        <f>D81/365*7/37</f>
        <v>28.731358756016292</v>
      </c>
    </row>
    <row r="82" spans="1:7" s="433" customFormat="1" ht="15.5">
      <c r="A82" s="520"/>
      <c r="B82" s="521"/>
      <c r="C82" s="270">
        <v>4</v>
      </c>
      <c r="D82" s="448">
        <v>56362</v>
      </c>
      <c r="E82" s="261">
        <f>D82/12</f>
        <v>4696.833333333333</v>
      </c>
      <c r="F82" s="469">
        <f>D82/365*7</f>
        <v>1080.9150684931506</v>
      </c>
      <c r="G82" s="486">
        <f>D82/365*7/37</f>
        <v>29.213920770085149</v>
      </c>
    </row>
    <row r="83" spans="1:7" s="433" customFormat="1" ht="15.5">
      <c r="A83" s="520"/>
      <c r="B83" s="521"/>
      <c r="C83" s="270">
        <v>5</v>
      </c>
      <c r="D83" s="448">
        <v>57282</v>
      </c>
      <c r="E83" s="261">
        <f>D83/12</f>
        <v>4773.5</v>
      </c>
      <c r="F83" s="469">
        <f>D83/365*7</f>
        <v>1098.5589041095891</v>
      </c>
      <c r="G83" s="486">
        <f>D83/365*7/37</f>
        <v>29.690781192151057</v>
      </c>
    </row>
    <row r="84" spans="1:7" s="433" customFormat="1" ht="15.5">
      <c r="A84" s="487"/>
      <c r="B84" s="280"/>
      <c r="C84" s="280"/>
      <c r="D84" s="280"/>
      <c r="E84" s="488"/>
      <c r="F84" s="489"/>
      <c r="G84" s="478"/>
    </row>
    <row r="85" spans="1:7" s="433" customFormat="1" ht="15.5">
      <c r="A85" s="520" t="s">
        <v>93</v>
      </c>
      <c r="B85" s="521"/>
      <c r="C85" s="270">
        <v>1</v>
      </c>
      <c r="D85" s="448">
        <v>56595</v>
      </c>
      <c r="E85" s="261">
        <f>D85/12</f>
        <v>4716.25</v>
      </c>
      <c r="F85" s="469">
        <f>D85/365*7</f>
        <v>1085.3835616438355</v>
      </c>
      <c r="G85" s="486">
        <f>D85/365*7/37</f>
        <v>29.334690855238797</v>
      </c>
    </row>
    <row r="86" spans="1:7" s="433" customFormat="1" ht="15.5">
      <c r="A86" s="520"/>
      <c r="B86" s="521"/>
      <c r="C86" s="270">
        <v>2</v>
      </c>
      <c r="D86" s="448">
        <v>57523</v>
      </c>
      <c r="E86" s="261">
        <f>D86/12</f>
        <v>4793.583333333333</v>
      </c>
      <c r="F86" s="469">
        <f>D86/365*7</f>
        <v>1103.1808219178083</v>
      </c>
      <c r="G86" s="486">
        <f>D86/365*7/37</f>
        <v>29.815697889670496</v>
      </c>
    </row>
    <row r="87" spans="1:7" s="433" customFormat="1" ht="15.5">
      <c r="A87" s="520"/>
      <c r="B87" s="521"/>
      <c r="C87" s="270">
        <v>3</v>
      </c>
      <c r="D87" s="448">
        <v>58464</v>
      </c>
      <c r="E87" s="261">
        <f>D87/12</f>
        <v>4872</v>
      </c>
      <c r="F87" s="469">
        <f>D87/365*7</f>
        <v>1121.2273972602741</v>
      </c>
      <c r="G87" s="486">
        <f>D87/365*7/37</f>
        <v>30.303443169196598</v>
      </c>
    </row>
    <row r="88" spans="1:7" s="433" customFormat="1" ht="15.5">
      <c r="A88" s="520"/>
      <c r="B88" s="521"/>
      <c r="C88" s="270">
        <v>4</v>
      </c>
      <c r="D88" s="448">
        <v>59310</v>
      </c>
      <c r="E88" s="261">
        <f>D88/12</f>
        <v>4942.5</v>
      </c>
      <c r="F88" s="469">
        <f>D88/365*7</f>
        <v>1137.4520547945203</v>
      </c>
      <c r="G88" s="486">
        <f>D88/365*7/37</f>
        <v>30.741947426878927</v>
      </c>
    </row>
    <row r="89" spans="1:7" s="433" customFormat="1" ht="15.5">
      <c r="A89" s="520"/>
      <c r="B89" s="521"/>
      <c r="C89" s="270">
        <v>5</v>
      </c>
      <c r="D89" s="448">
        <v>60303</v>
      </c>
      <c r="E89" s="261">
        <f>D89/12</f>
        <v>5025.25</v>
      </c>
      <c r="F89" s="469">
        <f>D89/365*7</f>
        <v>1156.4958904109587</v>
      </c>
      <c r="G89" s="486">
        <f>D89/365*7/37</f>
        <v>31.256645686782669</v>
      </c>
    </row>
    <row r="90" spans="1:7" s="238" customFormat="1" ht="15.75" customHeight="1">
      <c r="A90" s="490"/>
      <c r="D90" s="491"/>
      <c r="E90" s="492"/>
      <c r="F90" s="492"/>
      <c r="G90" s="496"/>
    </row>
    <row r="91" spans="1:7" s="433" customFormat="1" ht="15.5">
      <c r="A91" s="520" t="s">
        <v>94</v>
      </c>
      <c r="B91" s="521"/>
      <c r="C91" s="270">
        <v>1</v>
      </c>
      <c r="D91" s="448">
        <v>61469</v>
      </c>
      <c r="E91" s="261">
        <f>D91/12</f>
        <v>5122.416666666667</v>
      </c>
      <c r="F91" s="469">
        <f>D91/365*7</f>
        <v>1178.8575342465754</v>
      </c>
      <c r="G91" s="486">
        <f>D91/365*7/37</f>
        <v>31.861014439096632</v>
      </c>
    </row>
    <row r="92" spans="1:7" s="433" customFormat="1" ht="15.5">
      <c r="A92" s="520"/>
      <c r="B92" s="521"/>
      <c r="C92" s="270">
        <v>2</v>
      </c>
      <c r="D92" s="448">
        <v>63997</v>
      </c>
      <c r="E92" s="261">
        <f>D92/12</f>
        <v>5333.083333333333</v>
      </c>
      <c r="F92" s="469">
        <f>D92/365*7</f>
        <v>1227.3397260273973</v>
      </c>
      <c r="G92" s="486">
        <f>D92/365*7/37</f>
        <v>33.171343946686413</v>
      </c>
    </row>
    <row r="93" spans="1:7" s="433" customFormat="1" ht="15.5">
      <c r="A93" s="520"/>
      <c r="B93" s="521"/>
      <c r="C93" s="270">
        <v>3</v>
      </c>
      <c r="D93" s="448">
        <v>66651</v>
      </c>
      <c r="E93" s="261">
        <f>D93/12</f>
        <v>5554.25</v>
      </c>
      <c r="F93" s="469">
        <f>D93/365*7</f>
        <v>1278.2383561643835</v>
      </c>
      <c r="G93" s="486">
        <f>D93/365*7/37</f>
        <v>34.546982599037392</v>
      </c>
    </row>
    <row r="94" spans="1:7" s="433" customFormat="1" ht="15.5">
      <c r="A94" s="520"/>
      <c r="B94" s="521"/>
      <c r="C94" s="270">
        <v>4</v>
      </c>
      <c r="D94" s="448">
        <v>69060</v>
      </c>
      <c r="E94" s="261">
        <f>D94/12</f>
        <v>5755</v>
      </c>
      <c r="F94" s="469">
        <f>D94/365*7</f>
        <v>1324.4383561643835</v>
      </c>
      <c r="G94" s="486">
        <f>D94/365*7/37</f>
        <v>35.795631247686039</v>
      </c>
    </row>
    <row r="95" spans="1:7" s="433" customFormat="1" ht="15.5">
      <c r="A95" s="520"/>
      <c r="B95" s="521"/>
      <c r="C95" s="270">
        <v>5</v>
      </c>
      <c r="D95" s="448">
        <v>71590</v>
      </c>
      <c r="E95" s="261">
        <f>D95/12</f>
        <v>5965.833333333333</v>
      </c>
      <c r="F95" s="469">
        <f>D95/365*7</f>
        <v>1372.958904109589</v>
      </c>
      <c r="G95" s="486">
        <f>D95/365*7/37</f>
        <v>37.10699740836727</v>
      </c>
    </row>
    <row r="96" spans="1:7" s="433" customFormat="1" ht="15.5">
      <c r="A96" s="490"/>
      <c r="B96" s="238"/>
      <c r="C96" s="238"/>
      <c r="D96" s="491"/>
      <c r="E96" s="491"/>
      <c r="F96" s="491"/>
      <c r="G96" s="493"/>
    </row>
    <row r="97" spans="1:7" s="433" customFormat="1" ht="15.5">
      <c r="A97" s="520" t="s">
        <v>95</v>
      </c>
      <c r="B97" s="521"/>
      <c r="C97" s="270">
        <v>1</v>
      </c>
      <c r="D97" s="448">
        <v>72855</v>
      </c>
      <c r="E97" s="261">
        <f>D97/12</f>
        <v>6071.25</v>
      </c>
      <c r="F97" s="469">
        <f>D97/365*7</f>
        <v>1397.2191780821918</v>
      </c>
      <c r="G97" s="486">
        <f>D97/365*7/37</f>
        <v>37.762680488707886</v>
      </c>
    </row>
    <row r="98" spans="1:7" s="433" customFormat="1" ht="15.5">
      <c r="A98" s="520"/>
      <c r="B98" s="521"/>
      <c r="C98" s="270">
        <v>2</v>
      </c>
      <c r="D98" s="448">
        <v>75387</v>
      </c>
      <c r="E98" s="261">
        <f>D98/12</f>
        <v>6282.25</v>
      </c>
      <c r="F98" s="469">
        <f>D98/365*7</f>
        <v>1445.7780821917809</v>
      </c>
      <c r="G98" s="486">
        <f>D98/365*7/37</f>
        <v>39.075083302480564</v>
      </c>
    </row>
    <row r="99" spans="1:7" s="433" customFormat="1" ht="15.5">
      <c r="A99" s="520"/>
      <c r="B99" s="521"/>
      <c r="C99" s="270">
        <v>3</v>
      </c>
      <c r="D99" s="448">
        <v>77917</v>
      </c>
      <c r="E99" s="261">
        <f>D99/12</f>
        <v>6493.083333333333</v>
      </c>
      <c r="F99" s="469">
        <f>D99/365*7</f>
        <v>1494.2986301369863</v>
      </c>
      <c r="G99" s="486">
        <f>D99/365*7/37</f>
        <v>40.386449463161789</v>
      </c>
    </row>
    <row r="100" spans="1:7" s="433" customFormat="1" ht="15.5">
      <c r="A100" s="520"/>
      <c r="B100" s="521"/>
      <c r="C100" s="270">
        <v>4</v>
      </c>
      <c r="D100" s="448">
        <v>80447</v>
      </c>
      <c r="E100" s="261">
        <f>D100/12</f>
        <v>6703.916666666667</v>
      </c>
      <c r="F100" s="469">
        <f>D100/365*7</f>
        <v>1542.8191780821917</v>
      </c>
      <c r="G100" s="486">
        <f>D100/365*7/37</f>
        <v>41.69781562384302</v>
      </c>
    </row>
    <row r="101" spans="1:7" s="433" customFormat="1" ht="16" thickBot="1">
      <c r="A101" s="522"/>
      <c r="B101" s="523"/>
      <c r="C101" s="277">
        <v>5</v>
      </c>
      <c r="D101" s="494">
        <v>82978</v>
      </c>
      <c r="E101" s="267">
        <f>D101/12</f>
        <v>6914.833333333333</v>
      </c>
      <c r="F101" s="471">
        <f>D101/365*7</f>
        <v>1591.358904109589</v>
      </c>
      <c r="G101" s="495">
        <f>D101/365*7/37</f>
        <v>43.009700111069975</v>
      </c>
    </row>
    <row r="103" spans="1:7">
      <c r="A103" s="513" t="s">
        <v>106</v>
      </c>
    </row>
    <row r="104" spans="1:7">
      <c r="A104" s="282" t="s">
        <v>107</v>
      </c>
      <c r="D104" s="512">
        <v>40.76</v>
      </c>
      <c r="E104" s="512"/>
    </row>
    <row r="105" spans="1:7">
      <c r="A105" s="282" t="s">
        <v>108</v>
      </c>
      <c r="D105" s="512">
        <v>32.81</v>
      </c>
      <c r="E105" s="512"/>
    </row>
  </sheetData>
  <mergeCells count="30">
    <mergeCell ref="A73:B77"/>
    <mergeCell ref="A79:B83"/>
    <mergeCell ref="A85:B89"/>
    <mergeCell ref="A91:B95"/>
    <mergeCell ref="A97:B101"/>
    <mergeCell ref="A72:B72"/>
    <mergeCell ref="A38:C38"/>
    <mergeCell ref="D38:G38"/>
    <mergeCell ref="A39:B39"/>
    <mergeCell ref="A40:B43"/>
    <mergeCell ref="A45:B48"/>
    <mergeCell ref="A50:B53"/>
    <mergeCell ref="A55:B58"/>
    <mergeCell ref="A60:B63"/>
    <mergeCell ref="A65:B68"/>
    <mergeCell ref="A71:C71"/>
    <mergeCell ref="D71:G71"/>
    <mergeCell ref="A33:B35"/>
    <mergeCell ref="A2:G2"/>
    <mergeCell ref="A4:B4"/>
    <mergeCell ref="B6:B7"/>
    <mergeCell ref="A7:A9"/>
    <mergeCell ref="B9:B14"/>
    <mergeCell ref="A14:A20"/>
    <mergeCell ref="B20:B25"/>
    <mergeCell ref="A28:C28"/>
    <mergeCell ref="D28:G28"/>
    <mergeCell ref="A29:B29"/>
    <mergeCell ref="A30:B32"/>
    <mergeCell ref="A27:G2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J120"/>
  <sheetViews>
    <sheetView topLeftCell="A31" workbookViewId="0">
      <selection activeCell="A3" sqref="A3"/>
    </sheetView>
  </sheetViews>
  <sheetFormatPr defaultRowHeight="12.5"/>
  <cols>
    <col min="2" max="3" width="9.453125" bestFit="1" customWidth="1"/>
    <col min="4" max="4" width="13.1796875" bestFit="1" customWidth="1"/>
    <col min="5" max="5" width="10.81640625" bestFit="1" customWidth="1"/>
    <col min="6" max="6" width="11.26953125" bestFit="1" customWidth="1"/>
    <col min="7" max="7" width="9.7265625" bestFit="1" customWidth="1"/>
    <col min="8" max="8" width="9.453125" customWidth="1"/>
  </cols>
  <sheetData>
    <row r="1" spans="1:10" ht="25">
      <c r="A1" s="732" t="s">
        <v>44</v>
      </c>
      <c r="B1" s="732"/>
      <c r="C1" s="732"/>
      <c r="D1" s="732"/>
      <c r="E1" s="732"/>
      <c r="F1" s="732"/>
      <c r="G1" s="732"/>
      <c r="H1" s="732"/>
    </row>
    <row r="2" spans="1:10" ht="15.5">
      <c r="A2" s="727" t="s">
        <v>59</v>
      </c>
      <c r="B2" s="727"/>
      <c r="C2" s="727"/>
      <c r="D2" s="727"/>
      <c r="E2" s="727"/>
      <c r="F2" s="727"/>
      <c r="G2" s="727"/>
      <c r="H2" s="727"/>
    </row>
    <row r="4" spans="1:10" ht="13.5" thickBot="1">
      <c r="C4" s="60"/>
      <c r="D4" s="61"/>
      <c r="H4" s="62"/>
      <c r="J4" s="63"/>
    </row>
    <row r="5" spans="1:10" ht="13.5" customHeight="1" thickBot="1">
      <c r="A5" s="102"/>
      <c r="B5" s="102"/>
      <c r="D5" s="733" t="s">
        <v>60</v>
      </c>
      <c r="E5" s="734"/>
      <c r="F5" s="734"/>
      <c r="G5" s="734"/>
      <c r="H5" s="735"/>
      <c r="I5" s="63"/>
      <c r="J5" s="64"/>
    </row>
    <row r="6" spans="1:10" ht="14.5" thickBot="1">
      <c r="A6" s="736" t="s">
        <v>48</v>
      </c>
      <c r="B6" s="737"/>
      <c r="C6" s="103" t="s">
        <v>1</v>
      </c>
      <c r="D6" s="104" t="s">
        <v>61</v>
      </c>
      <c r="E6" s="105" t="s">
        <v>49</v>
      </c>
      <c r="F6" s="105" t="s">
        <v>50</v>
      </c>
      <c r="G6" s="105" t="s">
        <v>51</v>
      </c>
      <c r="H6" s="106" t="s">
        <v>52</v>
      </c>
    </row>
    <row r="7" spans="1:10" ht="14">
      <c r="A7" s="107">
        <v>1</v>
      </c>
      <c r="B7" s="108"/>
      <c r="C7" s="73" t="s">
        <v>62</v>
      </c>
      <c r="D7" s="109">
        <v>12266</v>
      </c>
      <c r="E7" s="110">
        <f t="shared" ref="E7:E31" si="0">ROUND((D7/12),2)</f>
        <v>1022.17</v>
      </c>
      <c r="F7" s="110">
        <f t="shared" ref="F7:F31" si="1">ROUND((D7/365*28),2)</f>
        <v>940.95</v>
      </c>
      <c r="G7" s="110">
        <f t="shared" ref="G7:G31" si="2">ROUND((D7/365*7),2)</f>
        <v>235.24</v>
      </c>
      <c r="H7" s="110">
        <f t="shared" ref="H7:H31" si="3">ROUND((D7/365*7/37),4)</f>
        <v>6.3578000000000001</v>
      </c>
    </row>
    <row r="8" spans="1:10" ht="14.5" thickBot="1">
      <c r="A8" s="98"/>
      <c r="B8" s="74"/>
      <c r="C8" s="76">
        <v>5</v>
      </c>
      <c r="D8" s="111">
        <v>12435</v>
      </c>
      <c r="E8" s="112">
        <f t="shared" si="0"/>
        <v>1036.25</v>
      </c>
      <c r="F8" s="112">
        <f t="shared" si="1"/>
        <v>953.92</v>
      </c>
      <c r="G8" s="112">
        <f t="shared" si="2"/>
        <v>238.48</v>
      </c>
      <c r="H8" s="112">
        <f t="shared" si="3"/>
        <v>6.4454000000000002</v>
      </c>
    </row>
    <row r="9" spans="1:10" ht="14">
      <c r="A9" s="78"/>
      <c r="B9" s="99">
        <v>2</v>
      </c>
      <c r="C9" s="76">
        <v>6</v>
      </c>
      <c r="D9" s="111">
        <v>12614</v>
      </c>
      <c r="E9" s="112">
        <f t="shared" si="0"/>
        <v>1051.17</v>
      </c>
      <c r="F9" s="112">
        <f t="shared" si="1"/>
        <v>967.65</v>
      </c>
      <c r="G9" s="112">
        <f t="shared" si="2"/>
        <v>241.91</v>
      </c>
      <c r="H9" s="112">
        <f t="shared" si="3"/>
        <v>6.5381999999999998</v>
      </c>
    </row>
    <row r="10" spans="1:10" ht="14.5" thickBot="1">
      <c r="A10" s="79"/>
      <c r="B10" s="113"/>
      <c r="C10" s="76">
        <v>7</v>
      </c>
      <c r="D10" s="111">
        <v>12915</v>
      </c>
      <c r="E10" s="112">
        <f t="shared" si="0"/>
        <v>1076.25</v>
      </c>
      <c r="F10" s="112">
        <f t="shared" si="1"/>
        <v>990.74</v>
      </c>
      <c r="G10" s="112">
        <f t="shared" si="2"/>
        <v>247.68</v>
      </c>
      <c r="H10" s="112">
        <f t="shared" si="3"/>
        <v>6.6942000000000004</v>
      </c>
    </row>
    <row r="11" spans="1:10" ht="14">
      <c r="A11" s="100">
        <v>3</v>
      </c>
      <c r="B11" s="74"/>
      <c r="C11" s="76">
        <v>8</v>
      </c>
      <c r="D11" s="114">
        <v>13321</v>
      </c>
      <c r="E11" s="112">
        <f t="shared" si="0"/>
        <v>1110.08</v>
      </c>
      <c r="F11" s="112">
        <f t="shared" si="1"/>
        <v>1021.88</v>
      </c>
      <c r="G11" s="112">
        <f t="shared" si="2"/>
        <v>255.47</v>
      </c>
      <c r="H11" s="112">
        <f t="shared" si="3"/>
        <v>6.9046000000000003</v>
      </c>
    </row>
    <row r="12" spans="1:10" ht="14.5" thickBot="1">
      <c r="A12" s="98"/>
      <c r="B12" s="74"/>
      <c r="C12" s="76">
        <v>9</v>
      </c>
      <c r="D12" s="114">
        <v>13725</v>
      </c>
      <c r="E12" s="112">
        <f t="shared" si="0"/>
        <v>1143.75</v>
      </c>
      <c r="F12" s="112">
        <f t="shared" si="1"/>
        <v>1052.8800000000001</v>
      </c>
      <c r="G12" s="112">
        <f t="shared" si="2"/>
        <v>263.22000000000003</v>
      </c>
      <c r="H12" s="112">
        <f t="shared" si="3"/>
        <v>7.1139999999999999</v>
      </c>
    </row>
    <row r="13" spans="1:10" ht="14">
      <c r="A13" s="78"/>
      <c r="B13" s="99">
        <v>4</v>
      </c>
      <c r="C13" s="76">
        <v>10</v>
      </c>
      <c r="D13" s="114">
        <v>14013</v>
      </c>
      <c r="E13" s="112">
        <f t="shared" si="0"/>
        <v>1167.75</v>
      </c>
      <c r="F13" s="112">
        <f t="shared" si="1"/>
        <v>1074.97</v>
      </c>
      <c r="G13" s="112">
        <f t="shared" si="2"/>
        <v>268.74</v>
      </c>
      <c r="H13" s="112">
        <f t="shared" si="3"/>
        <v>7.2633000000000001</v>
      </c>
    </row>
    <row r="14" spans="1:10" ht="14">
      <c r="A14" s="81"/>
      <c r="B14" s="113"/>
      <c r="C14" s="76">
        <v>11</v>
      </c>
      <c r="D14" s="114">
        <v>14880</v>
      </c>
      <c r="E14" s="112">
        <f t="shared" si="0"/>
        <v>1240</v>
      </c>
      <c r="F14" s="112">
        <f t="shared" si="1"/>
        <v>1141.48</v>
      </c>
      <c r="G14" s="112">
        <f t="shared" si="2"/>
        <v>285.37</v>
      </c>
      <c r="H14" s="112">
        <f t="shared" si="3"/>
        <v>7.7126999999999999</v>
      </c>
    </row>
    <row r="15" spans="1:10" ht="14.5" thickBot="1">
      <c r="A15" s="79"/>
      <c r="B15" s="115"/>
      <c r="C15" s="76">
        <v>12</v>
      </c>
      <c r="D15" s="114">
        <v>15189</v>
      </c>
      <c r="E15" s="112">
        <f t="shared" si="0"/>
        <v>1265.75</v>
      </c>
      <c r="F15" s="112">
        <f t="shared" si="1"/>
        <v>1165.18</v>
      </c>
      <c r="G15" s="112">
        <f t="shared" si="2"/>
        <v>291.3</v>
      </c>
      <c r="H15" s="112">
        <f t="shared" si="3"/>
        <v>7.8728999999999996</v>
      </c>
    </row>
    <row r="16" spans="1:10" ht="14">
      <c r="A16" s="82"/>
      <c r="B16" s="83"/>
      <c r="C16" s="76">
        <v>13</v>
      </c>
      <c r="D16" s="114">
        <v>15598</v>
      </c>
      <c r="E16" s="112">
        <f t="shared" si="0"/>
        <v>1299.83</v>
      </c>
      <c r="F16" s="112">
        <f t="shared" si="1"/>
        <v>1196.56</v>
      </c>
      <c r="G16" s="112">
        <f t="shared" si="2"/>
        <v>299.14</v>
      </c>
      <c r="H16" s="112">
        <f t="shared" si="3"/>
        <v>8.0848999999999993</v>
      </c>
    </row>
    <row r="17" spans="1:10" ht="14">
      <c r="A17" s="84"/>
      <c r="B17" s="85"/>
      <c r="C17" s="76">
        <v>14</v>
      </c>
      <c r="D17" s="114">
        <v>15882</v>
      </c>
      <c r="E17" s="112">
        <f t="shared" si="0"/>
        <v>1323.5</v>
      </c>
      <c r="F17" s="112">
        <f t="shared" si="1"/>
        <v>1218.3499999999999</v>
      </c>
      <c r="G17" s="112">
        <f t="shared" si="2"/>
        <v>304.58999999999997</v>
      </c>
      <c r="H17" s="112">
        <f t="shared" si="3"/>
        <v>8.2321000000000009</v>
      </c>
    </row>
    <row r="18" spans="1:10" ht="14">
      <c r="A18" s="86">
        <v>5</v>
      </c>
      <c r="B18" s="85"/>
      <c r="C18" s="76">
        <v>15</v>
      </c>
      <c r="D18" s="114">
        <v>16215</v>
      </c>
      <c r="E18" s="112">
        <f t="shared" si="0"/>
        <v>1351.25</v>
      </c>
      <c r="F18" s="112">
        <f t="shared" si="1"/>
        <v>1243.8900000000001</v>
      </c>
      <c r="G18" s="112">
        <f t="shared" si="2"/>
        <v>310.97000000000003</v>
      </c>
      <c r="H18" s="112">
        <f t="shared" si="3"/>
        <v>8.4047000000000001</v>
      </c>
    </row>
    <row r="19" spans="1:10" ht="14.5" thickBot="1">
      <c r="A19" s="84"/>
      <c r="B19" s="87"/>
      <c r="C19" s="76">
        <v>16</v>
      </c>
      <c r="D19" s="114">
        <v>16604</v>
      </c>
      <c r="E19" s="112">
        <f t="shared" si="0"/>
        <v>1383.67</v>
      </c>
      <c r="F19" s="112">
        <f t="shared" si="1"/>
        <v>1273.73</v>
      </c>
      <c r="G19" s="112">
        <f t="shared" si="2"/>
        <v>318.43</v>
      </c>
      <c r="H19" s="112">
        <f t="shared" si="3"/>
        <v>8.6062999999999992</v>
      </c>
    </row>
    <row r="20" spans="1:10" ht="14.5" thickBot="1">
      <c r="A20" s="88"/>
      <c r="B20" s="89"/>
      <c r="C20" s="76">
        <v>17</v>
      </c>
      <c r="D20" s="114">
        <v>16998</v>
      </c>
      <c r="E20" s="112">
        <f t="shared" si="0"/>
        <v>1416.5</v>
      </c>
      <c r="F20" s="112">
        <f t="shared" si="1"/>
        <v>1303.96</v>
      </c>
      <c r="G20" s="112">
        <f t="shared" si="2"/>
        <v>325.99</v>
      </c>
      <c r="H20" s="112">
        <f t="shared" si="3"/>
        <v>8.8104999999999993</v>
      </c>
    </row>
    <row r="21" spans="1:10" ht="14">
      <c r="A21" s="78"/>
      <c r="B21" s="86"/>
      <c r="C21" s="76">
        <v>18</v>
      </c>
      <c r="D21" s="114">
        <v>17333</v>
      </c>
      <c r="E21" s="112">
        <f t="shared" si="0"/>
        <v>1444.42</v>
      </c>
      <c r="F21" s="112">
        <f t="shared" si="1"/>
        <v>1329.65</v>
      </c>
      <c r="G21" s="112">
        <f t="shared" si="2"/>
        <v>332.41</v>
      </c>
      <c r="H21" s="112">
        <f t="shared" si="3"/>
        <v>8.9841999999999995</v>
      </c>
    </row>
    <row r="22" spans="1:10" ht="14">
      <c r="A22" s="81"/>
      <c r="B22" s="86">
        <v>6</v>
      </c>
      <c r="C22" s="76">
        <v>19</v>
      </c>
      <c r="D22" s="114">
        <v>17980</v>
      </c>
      <c r="E22" s="112">
        <f t="shared" si="0"/>
        <v>1498.33</v>
      </c>
      <c r="F22" s="112">
        <f t="shared" si="1"/>
        <v>1379.29</v>
      </c>
      <c r="G22" s="112">
        <f t="shared" si="2"/>
        <v>344.82</v>
      </c>
      <c r="H22" s="112">
        <f t="shared" si="3"/>
        <v>9.3194999999999997</v>
      </c>
    </row>
    <row r="23" spans="1:10" ht="14.5" thickBot="1">
      <c r="A23" s="79"/>
      <c r="B23" s="86"/>
      <c r="C23" s="76">
        <v>20</v>
      </c>
      <c r="D23" s="114">
        <v>18638</v>
      </c>
      <c r="E23" s="112">
        <f t="shared" si="0"/>
        <v>1553.17</v>
      </c>
      <c r="F23" s="112">
        <f t="shared" si="1"/>
        <v>1429.76</v>
      </c>
      <c r="G23" s="112">
        <f t="shared" si="2"/>
        <v>357.44</v>
      </c>
      <c r="H23" s="112">
        <f t="shared" si="3"/>
        <v>9.6606000000000005</v>
      </c>
    </row>
    <row r="24" spans="1:10" ht="14.5" thickBot="1">
      <c r="A24" s="90"/>
      <c r="B24" s="91"/>
      <c r="C24" s="76">
        <v>21</v>
      </c>
      <c r="D24" s="114">
        <v>19317</v>
      </c>
      <c r="E24" s="112">
        <f t="shared" si="0"/>
        <v>1609.75</v>
      </c>
      <c r="F24" s="112">
        <f t="shared" si="1"/>
        <v>1481.85</v>
      </c>
      <c r="G24" s="112">
        <f t="shared" si="2"/>
        <v>370.46</v>
      </c>
      <c r="H24" s="112">
        <f t="shared" si="3"/>
        <v>10.012499999999999</v>
      </c>
    </row>
    <row r="25" spans="1:10" ht="14">
      <c r="A25" s="92"/>
      <c r="B25" s="83"/>
      <c r="C25" s="76">
        <v>22</v>
      </c>
      <c r="D25" s="114">
        <v>19817</v>
      </c>
      <c r="E25" s="112">
        <f t="shared" si="0"/>
        <v>1651.42</v>
      </c>
      <c r="F25" s="112">
        <f t="shared" si="1"/>
        <v>1520.21</v>
      </c>
      <c r="G25" s="112">
        <f t="shared" si="2"/>
        <v>380.05</v>
      </c>
      <c r="H25" s="112">
        <f t="shared" si="3"/>
        <v>10.271699999999999</v>
      </c>
    </row>
    <row r="26" spans="1:10" ht="14">
      <c r="A26" s="86">
        <v>7</v>
      </c>
      <c r="B26" s="85"/>
      <c r="C26" s="76">
        <v>23</v>
      </c>
      <c r="D26" s="114">
        <v>20400</v>
      </c>
      <c r="E26" s="112">
        <f t="shared" si="0"/>
        <v>1700</v>
      </c>
      <c r="F26" s="112">
        <f t="shared" si="1"/>
        <v>1564.93</v>
      </c>
      <c r="G26" s="112">
        <f t="shared" si="2"/>
        <v>391.23</v>
      </c>
      <c r="H26" s="112">
        <f t="shared" si="3"/>
        <v>10.5739</v>
      </c>
    </row>
    <row r="27" spans="1:10" ht="14.5" thickBot="1">
      <c r="A27" s="92"/>
      <c r="B27" s="87"/>
      <c r="C27" s="76">
        <v>24</v>
      </c>
      <c r="D27" s="114">
        <v>21067</v>
      </c>
      <c r="E27" s="112">
        <f t="shared" si="0"/>
        <v>1755.58</v>
      </c>
      <c r="F27" s="112">
        <f t="shared" si="1"/>
        <v>1616.1</v>
      </c>
      <c r="G27" s="112">
        <f t="shared" si="2"/>
        <v>404.02</v>
      </c>
      <c r="H27" s="112">
        <f t="shared" si="3"/>
        <v>10.919600000000001</v>
      </c>
    </row>
    <row r="28" spans="1:10" ht="14.5" thickBot="1">
      <c r="A28" s="93"/>
      <c r="B28" s="101">
        <v>8</v>
      </c>
      <c r="C28" s="76">
        <v>25</v>
      </c>
      <c r="D28" s="114">
        <v>21734</v>
      </c>
      <c r="E28" s="112">
        <f t="shared" si="0"/>
        <v>1811.17</v>
      </c>
      <c r="F28" s="112">
        <f t="shared" si="1"/>
        <v>1667.27</v>
      </c>
      <c r="G28" s="112">
        <f t="shared" si="2"/>
        <v>416.82</v>
      </c>
      <c r="H28" s="112">
        <f t="shared" si="3"/>
        <v>11.2653</v>
      </c>
    </row>
    <row r="29" spans="1:10" ht="14">
      <c r="A29" s="78"/>
      <c r="B29" s="113"/>
      <c r="C29" s="76">
        <v>26</v>
      </c>
      <c r="D29" s="114">
        <v>22443</v>
      </c>
      <c r="E29" s="112">
        <f t="shared" si="0"/>
        <v>1870.25</v>
      </c>
      <c r="F29" s="112">
        <f t="shared" si="1"/>
        <v>1721.65</v>
      </c>
      <c r="G29" s="112">
        <f t="shared" si="2"/>
        <v>430.41</v>
      </c>
      <c r="H29" s="112">
        <f t="shared" si="3"/>
        <v>11.6328</v>
      </c>
    </row>
    <row r="30" spans="1:10" ht="14">
      <c r="A30" s="81"/>
      <c r="B30" s="113"/>
      <c r="C30" s="76">
        <v>27</v>
      </c>
      <c r="D30" s="114">
        <v>23188</v>
      </c>
      <c r="E30" s="112">
        <f t="shared" si="0"/>
        <v>1932.33</v>
      </c>
      <c r="F30" s="112">
        <f t="shared" si="1"/>
        <v>1778.81</v>
      </c>
      <c r="G30" s="112">
        <f t="shared" si="2"/>
        <v>444.7</v>
      </c>
      <c r="H30" s="112">
        <f t="shared" si="3"/>
        <v>12.019</v>
      </c>
    </row>
    <row r="31" spans="1:10" ht="14.5" thickBot="1">
      <c r="A31" s="94"/>
      <c r="B31" s="115"/>
      <c r="C31" s="95">
        <v>28</v>
      </c>
      <c r="D31" s="116">
        <v>23945</v>
      </c>
      <c r="E31" s="117">
        <f t="shared" si="0"/>
        <v>1995.42</v>
      </c>
      <c r="F31" s="117">
        <f t="shared" si="1"/>
        <v>1836.88</v>
      </c>
      <c r="G31" s="117">
        <f t="shared" si="2"/>
        <v>459.22</v>
      </c>
      <c r="H31" s="117">
        <f t="shared" si="3"/>
        <v>12.411300000000001</v>
      </c>
    </row>
    <row r="32" spans="1:10">
      <c r="A32" t="s">
        <v>63</v>
      </c>
      <c r="H32" s="62"/>
      <c r="J32" s="63"/>
    </row>
    <row r="33" spans="1:10" ht="13" thickBot="1">
      <c r="H33" s="62"/>
      <c r="J33" s="63"/>
    </row>
    <row r="34" spans="1:10" ht="13.5" thickBot="1">
      <c r="A34" s="738" t="s">
        <v>31</v>
      </c>
      <c r="B34" s="738"/>
      <c r="C34" s="739"/>
      <c r="D34" s="733" t="s">
        <v>60</v>
      </c>
      <c r="E34" s="734"/>
      <c r="F34" s="734"/>
      <c r="G34" s="734"/>
      <c r="H34" s="735"/>
      <c r="J34" s="63"/>
    </row>
    <row r="35" spans="1:10" ht="13.5" thickBot="1">
      <c r="A35" s="740" t="s">
        <v>64</v>
      </c>
      <c r="B35" s="741"/>
      <c r="C35" s="104" t="s">
        <v>1</v>
      </c>
      <c r="D35" s="104" t="s">
        <v>61</v>
      </c>
      <c r="E35" s="105" t="s">
        <v>49</v>
      </c>
      <c r="F35" s="105" t="s">
        <v>50</v>
      </c>
      <c r="G35" s="105" t="s">
        <v>51</v>
      </c>
      <c r="H35" s="106" t="s">
        <v>52</v>
      </c>
      <c r="J35" s="63"/>
    </row>
    <row r="36" spans="1:10" ht="14">
      <c r="A36" s="718" t="s">
        <v>6</v>
      </c>
      <c r="B36" s="720"/>
      <c r="C36" s="33">
        <v>29</v>
      </c>
      <c r="D36" s="37">
        <v>24892</v>
      </c>
      <c r="E36" s="118">
        <f>SUM(D36/12)</f>
        <v>2074.3333333333335</v>
      </c>
      <c r="F36" s="36">
        <f>ROUND(D36*28/365,2)</f>
        <v>1909.52</v>
      </c>
      <c r="G36" s="36">
        <f>SUM(D36/365*7)</f>
        <v>477.38082191780825</v>
      </c>
      <c r="H36" s="119">
        <f>ROUND(F36/148,5)</f>
        <v>12.90216</v>
      </c>
    </row>
    <row r="37" spans="1:10" ht="14">
      <c r="A37" s="606"/>
      <c r="B37" s="721"/>
      <c r="C37" s="33">
        <v>30</v>
      </c>
      <c r="D37" s="37">
        <v>25727</v>
      </c>
      <c r="E37" s="118">
        <f t="shared" ref="E37:E42" si="4">SUM(D37/12)</f>
        <v>2143.9166666666665</v>
      </c>
      <c r="F37" s="36">
        <f>ROUND(D37*28/365,2)</f>
        <v>1973.58</v>
      </c>
      <c r="G37" s="36">
        <f>SUM(D37/365*7)</f>
        <v>493.39452054794526</v>
      </c>
      <c r="H37" s="119">
        <f>ROUND(F37/148,5)</f>
        <v>13.335000000000001</v>
      </c>
    </row>
    <row r="38" spans="1:10" ht="14">
      <c r="A38" s="742"/>
      <c r="B38" s="743"/>
      <c r="C38" s="33">
        <v>31</v>
      </c>
      <c r="D38" s="37">
        <v>26539</v>
      </c>
      <c r="E38" s="118">
        <f t="shared" si="4"/>
        <v>2211.5833333333335</v>
      </c>
      <c r="F38" s="36">
        <f>ROUND(D38*28/365,2)</f>
        <v>2035.87</v>
      </c>
      <c r="G38" s="36">
        <f>SUM(D38/365*7)</f>
        <v>508.96712328767126</v>
      </c>
      <c r="H38" s="119">
        <f>ROUND(F38/148,5)</f>
        <v>13.755879999999999</v>
      </c>
    </row>
    <row r="39" spans="1:10" ht="14">
      <c r="A39" s="744"/>
      <c r="B39" s="745"/>
      <c r="C39" s="745"/>
      <c r="D39" s="745"/>
      <c r="E39" s="745"/>
      <c r="F39" s="745"/>
      <c r="G39" s="745"/>
      <c r="H39" s="746"/>
    </row>
    <row r="40" spans="1:10" ht="14">
      <c r="A40" s="747" t="s">
        <v>7</v>
      </c>
      <c r="B40" s="748"/>
      <c r="C40" s="33">
        <v>32</v>
      </c>
      <c r="D40" s="37">
        <v>27323</v>
      </c>
      <c r="E40" s="118">
        <f t="shared" si="4"/>
        <v>2276.9166666666665</v>
      </c>
      <c r="F40" s="36">
        <f>ROUND(D40*28/365,2)</f>
        <v>2096.0100000000002</v>
      </c>
      <c r="G40" s="36">
        <f>SUM(D40/365*7)</f>
        <v>524.00273972602736</v>
      </c>
      <c r="H40" s="119">
        <f>ROUND(F40/148,5)</f>
        <v>14.162229999999999</v>
      </c>
    </row>
    <row r="41" spans="1:10" ht="14">
      <c r="A41" s="747"/>
      <c r="B41" s="748"/>
      <c r="C41" s="33">
        <v>33</v>
      </c>
      <c r="D41" s="37">
        <v>28127</v>
      </c>
      <c r="E41" s="118">
        <f t="shared" si="4"/>
        <v>2343.9166666666665</v>
      </c>
      <c r="F41" s="36">
        <f>ROUND(D41*28/365,2)</f>
        <v>2157.69</v>
      </c>
      <c r="G41" s="36">
        <f>SUM(D41/365*7)</f>
        <v>539.42191780821918</v>
      </c>
      <c r="H41" s="119">
        <f>ROUND(F41/148,5)</f>
        <v>14.578989999999999</v>
      </c>
    </row>
    <row r="42" spans="1:10" ht="14.5" thickBot="1">
      <c r="A42" s="749"/>
      <c r="B42" s="750"/>
      <c r="C42" s="120">
        <v>34</v>
      </c>
      <c r="D42" s="121">
        <v>28922</v>
      </c>
      <c r="E42" s="122">
        <f t="shared" si="4"/>
        <v>2410.1666666666665</v>
      </c>
      <c r="F42" s="123">
        <f>ROUND(D42*28/365,2)</f>
        <v>2218.67</v>
      </c>
      <c r="G42" s="123">
        <f>SUM(D42/365*7)</f>
        <v>554.66849315068498</v>
      </c>
      <c r="H42" s="124">
        <f>ROUND(F42/148,5)</f>
        <v>14.991009999999999</v>
      </c>
    </row>
    <row r="43" spans="1:10" ht="13.5" thickBot="1">
      <c r="A43" s="738" t="s">
        <v>32</v>
      </c>
      <c r="B43" s="738"/>
      <c r="C43" s="739"/>
      <c r="D43" s="733" t="s">
        <v>60</v>
      </c>
      <c r="E43" s="734"/>
      <c r="F43" s="734"/>
      <c r="G43" s="734"/>
      <c r="H43" s="735"/>
    </row>
    <row r="44" spans="1:10" ht="13.5" thickBot="1">
      <c r="A44" s="751" t="s">
        <v>64</v>
      </c>
      <c r="B44" s="752"/>
      <c r="C44" s="104" t="s">
        <v>1</v>
      </c>
      <c r="D44" s="104" t="s">
        <v>61</v>
      </c>
      <c r="E44" s="105" t="s">
        <v>49</v>
      </c>
      <c r="F44" s="105" t="s">
        <v>50</v>
      </c>
      <c r="G44" s="105" t="s">
        <v>51</v>
      </c>
      <c r="H44" s="106" t="s">
        <v>52</v>
      </c>
    </row>
    <row r="45" spans="1:10" ht="14">
      <c r="A45" s="753" t="s">
        <v>8</v>
      </c>
      <c r="B45" s="754"/>
      <c r="C45" s="45">
        <v>33</v>
      </c>
      <c r="D45" s="46">
        <v>28127</v>
      </c>
      <c r="E45" s="125">
        <f>SUM(D45/12)</f>
        <v>2343.9166666666665</v>
      </c>
      <c r="F45" s="48">
        <f>ROUND(D45*28/365,2)</f>
        <v>2157.69</v>
      </c>
      <c r="G45" s="48">
        <f>SUM(D45/365*7)</f>
        <v>539.42191780821918</v>
      </c>
      <c r="H45" s="119">
        <f t="shared" ref="H45:H53" si="5">ROUND(F45/148,5)</f>
        <v>14.578989999999999</v>
      </c>
    </row>
    <row r="46" spans="1:10" ht="14">
      <c r="A46" s="755"/>
      <c r="B46" s="756"/>
      <c r="C46" s="45">
        <v>34</v>
      </c>
      <c r="D46" s="46">
        <v>28922</v>
      </c>
      <c r="E46" s="118">
        <f t="shared" ref="E46:E73" si="6">SUM(D46/12)</f>
        <v>2410.1666666666665</v>
      </c>
      <c r="F46" s="48">
        <f t="shared" ref="F46:F53" si="7">ROUND(D46*28/365,2)</f>
        <v>2218.67</v>
      </c>
      <c r="G46" s="48">
        <f t="shared" ref="G46:G53" si="8">SUM(D46/365*7)</f>
        <v>554.66849315068498</v>
      </c>
      <c r="H46" s="119">
        <f t="shared" si="5"/>
        <v>14.991009999999999</v>
      </c>
    </row>
    <row r="47" spans="1:10" ht="14">
      <c r="A47" s="755"/>
      <c r="B47" s="756"/>
      <c r="C47" s="45">
        <v>35</v>
      </c>
      <c r="D47" s="46">
        <v>29528</v>
      </c>
      <c r="E47" s="118">
        <f t="shared" si="6"/>
        <v>2460.6666666666665</v>
      </c>
      <c r="F47" s="48">
        <f t="shared" si="7"/>
        <v>2265.16</v>
      </c>
      <c r="G47" s="48">
        <f t="shared" si="8"/>
        <v>566.29041095890409</v>
      </c>
      <c r="H47" s="119">
        <f t="shared" si="5"/>
        <v>15.30514</v>
      </c>
    </row>
    <row r="48" spans="1:10" ht="14">
      <c r="A48" s="757"/>
      <c r="B48" s="758"/>
      <c r="C48" s="45">
        <v>36</v>
      </c>
      <c r="D48" s="46">
        <v>30311</v>
      </c>
      <c r="E48" s="118">
        <f t="shared" si="6"/>
        <v>2525.9166666666665</v>
      </c>
      <c r="F48" s="48">
        <f t="shared" si="7"/>
        <v>2325.23</v>
      </c>
      <c r="G48" s="48">
        <f t="shared" si="8"/>
        <v>581.30684931506846</v>
      </c>
      <c r="H48" s="119">
        <f t="shared" si="5"/>
        <v>15.71101</v>
      </c>
    </row>
    <row r="49" spans="1:8" ht="14.25" customHeight="1">
      <c r="A49" s="759"/>
      <c r="B49" s="760"/>
      <c r="C49" s="760"/>
      <c r="D49" s="760"/>
      <c r="E49" s="760"/>
      <c r="F49" s="760"/>
      <c r="G49" s="760"/>
      <c r="H49" s="761"/>
    </row>
    <row r="50" spans="1:8" ht="14">
      <c r="A50" s="762" t="s">
        <v>9</v>
      </c>
      <c r="B50" s="763"/>
      <c r="C50" s="45">
        <v>35</v>
      </c>
      <c r="D50" s="46">
        <v>29528</v>
      </c>
      <c r="E50" s="118">
        <f t="shared" si="6"/>
        <v>2460.6666666666665</v>
      </c>
      <c r="F50" s="48">
        <f t="shared" si="7"/>
        <v>2265.16</v>
      </c>
      <c r="G50" s="48">
        <f t="shared" si="8"/>
        <v>566.29041095890409</v>
      </c>
      <c r="H50" s="119">
        <f t="shared" si="5"/>
        <v>15.30514</v>
      </c>
    </row>
    <row r="51" spans="1:8" ht="14">
      <c r="A51" s="764"/>
      <c r="B51" s="765"/>
      <c r="C51" s="45">
        <v>36</v>
      </c>
      <c r="D51" s="46">
        <v>30311</v>
      </c>
      <c r="E51" s="118">
        <f t="shared" si="6"/>
        <v>2525.9166666666665</v>
      </c>
      <c r="F51" s="48">
        <f t="shared" si="7"/>
        <v>2325.23</v>
      </c>
      <c r="G51" s="48">
        <f t="shared" si="8"/>
        <v>581.30684931506846</v>
      </c>
      <c r="H51" s="119">
        <f t="shared" si="5"/>
        <v>15.71101</v>
      </c>
    </row>
    <row r="52" spans="1:8" ht="14">
      <c r="A52" s="764"/>
      <c r="B52" s="765"/>
      <c r="C52" s="45">
        <v>37</v>
      </c>
      <c r="D52" s="46">
        <v>31160</v>
      </c>
      <c r="E52" s="118">
        <f t="shared" si="6"/>
        <v>2596.6666666666665</v>
      </c>
      <c r="F52" s="48">
        <f t="shared" si="7"/>
        <v>2390.36</v>
      </c>
      <c r="G52" s="48">
        <f t="shared" si="8"/>
        <v>597.58904109589048</v>
      </c>
      <c r="H52" s="119">
        <f t="shared" si="5"/>
        <v>16.15108</v>
      </c>
    </row>
    <row r="53" spans="1:8" ht="14">
      <c r="A53" s="766"/>
      <c r="B53" s="767"/>
      <c r="C53" s="45">
        <v>38</v>
      </c>
      <c r="D53" s="46">
        <v>32072</v>
      </c>
      <c r="E53" s="118">
        <f t="shared" si="6"/>
        <v>2672.6666666666665</v>
      </c>
      <c r="F53" s="48">
        <f t="shared" si="7"/>
        <v>2460.3200000000002</v>
      </c>
      <c r="G53" s="48">
        <f t="shared" si="8"/>
        <v>615.0794520547945</v>
      </c>
      <c r="H53" s="119">
        <f t="shared" si="5"/>
        <v>16.62378</v>
      </c>
    </row>
    <row r="54" spans="1:8" ht="14.25" customHeight="1">
      <c r="A54" s="768"/>
      <c r="B54" s="769"/>
      <c r="C54" s="769"/>
      <c r="D54" s="769"/>
      <c r="E54" s="769"/>
      <c r="F54" s="769"/>
      <c r="G54" s="769"/>
      <c r="H54" s="770"/>
    </row>
    <row r="55" spans="1:8" ht="14">
      <c r="A55" s="762" t="s">
        <v>10</v>
      </c>
      <c r="B55" s="763"/>
      <c r="C55" s="45">
        <v>38</v>
      </c>
      <c r="D55" s="46">
        <v>32072</v>
      </c>
      <c r="E55" s="118">
        <f t="shared" si="6"/>
        <v>2672.6666666666665</v>
      </c>
      <c r="F55" s="48">
        <f>ROUND(D55*28/365,2)</f>
        <v>2460.3200000000002</v>
      </c>
      <c r="G55" s="48">
        <f>SUM(D55/365*7)</f>
        <v>615.0794520547945</v>
      </c>
      <c r="H55" s="119">
        <f>ROUND(F55/148,5)</f>
        <v>16.62378</v>
      </c>
    </row>
    <row r="56" spans="1:8" ht="14">
      <c r="A56" s="764"/>
      <c r="B56" s="765"/>
      <c r="C56" s="45">
        <v>39</v>
      </c>
      <c r="D56" s="46">
        <v>33128</v>
      </c>
      <c r="E56" s="118">
        <f t="shared" si="6"/>
        <v>2760.6666666666665</v>
      </c>
      <c r="F56" s="48">
        <f>ROUND(D56*28/365,2)</f>
        <v>2541.33</v>
      </c>
      <c r="G56" s="48">
        <f>SUM(D56/365*7)</f>
        <v>635.33150684931502</v>
      </c>
      <c r="H56" s="119">
        <f>ROUND(F56/148,5)</f>
        <v>17.171150000000001</v>
      </c>
    </row>
    <row r="57" spans="1:8" ht="14">
      <c r="A57" s="764"/>
      <c r="B57" s="765"/>
      <c r="C57" s="45">
        <v>40</v>
      </c>
      <c r="D57" s="46">
        <v>33998</v>
      </c>
      <c r="E57" s="118">
        <f t="shared" si="6"/>
        <v>2833.1666666666665</v>
      </c>
      <c r="F57" s="48">
        <f>ROUND(D57*28/365,2)</f>
        <v>2608.0700000000002</v>
      </c>
      <c r="G57" s="48">
        <f>SUM(D57/365*7)</f>
        <v>652.01643835616437</v>
      </c>
      <c r="H57" s="119">
        <f>ROUND(F57/148,5)</f>
        <v>17.62209</v>
      </c>
    </row>
    <row r="58" spans="1:8" ht="14">
      <c r="A58" s="766"/>
      <c r="B58" s="767"/>
      <c r="C58" s="45">
        <v>41</v>
      </c>
      <c r="D58" s="46">
        <v>34894</v>
      </c>
      <c r="E58" s="118">
        <f t="shared" si="6"/>
        <v>2907.8333333333335</v>
      </c>
      <c r="F58" s="48">
        <f>ROUND(D58*28/365,2)</f>
        <v>2676.8</v>
      </c>
      <c r="G58" s="48">
        <f>SUM(D58/365*7)</f>
        <v>669.19999999999993</v>
      </c>
      <c r="H58" s="119">
        <f>ROUND(F58/148,5)</f>
        <v>18.086490000000001</v>
      </c>
    </row>
    <row r="59" spans="1:8" ht="14.25" customHeight="1">
      <c r="A59" s="771"/>
      <c r="B59" s="772"/>
      <c r="C59" s="772"/>
      <c r="D59" s="772"/>
      <c r="E59" s="772"/>
      <c r="F59" s="772"/>
      <c r="G59" s="772"/>
      <c r="H59" s="773"/>
    </row>
    <row r="60" spans="1:8" ht="14">
      <c r="A60" s="762" t="s">
        <v>11</v>
      </c>
      <c r="B60" s="763"/>
      <c r="C60" s="45">
        <v>41</v>
      </c>
      <c r="D60" s="46">
        <v>34894</v>
      </c>
      <c r="E60" s="118">
        <f t="shared" si="6"/>
        <v>2907.8333333333335</v>
      </c>
      <c r="F60" s="48">
        <f t="shared" ref="F60:F73" si="9">ROUND(D60*28/365,2)</f>
        <v>2676.8</v>
      </c>
      <c r="G60" s="48">
        <f t="shared" ref="G60:G73" si="10">SUM(D60/365*7)</f>
        <v>669.19999999999993</v>
      </c>
      <c r="H60" s="119">
        <f t="shared" ref="H60:H73" si="11">ROUND(F60/148,5)</f>
        <v>18.086490000000001</v>
      </c>
    </row>
    <row r="61" spans="1:8" ht="14">
      <c r="A61" s="764"/>
      <c r="B61" s="765"/>
      <c r="C61" s="45">
        <v>42</v>
      </c>
      <c r="D61" s="46">
        <v>35784</v>
      </c>
      <c r="E61" s="118">
        <f t="shared" si="6"/>
        <v>2982</v>
      </c>
      <c r="F61" s="48">
        <f t="shared" si="9"/>
        <v>2745.07</v>
      </c>
      <c r="G61" s="48">
        <f t="shared" si="10"/>
        <v>686.26849315068489</v>
      </c>
      <c r="H61" s="119">
        <f t="shared" si="11"/>
        <v>18.54777</v>
      </c>
    </row>
    <row r="62" spans="1:8" ht="14">
      <c r="A62" s="764"/>
      <c r="B62" s="765"/>
      <c r="C62" s="45">
        <v>43</v>
      </c>
      <c r="D62" s="46">
        <v>36676</v>
      </c>
      <c r="E62" s="118">
        <f t="shared" si="6"/>
        <v>3056.3333333333335</v>
      </c>
      <c r="F62" s="48">
        <f t="shared" si="9"/>
        <v>2813.5</v>
      </c>
      <c r="G62" s="48">
        <f t="shared" si="10"/>
        <v>703.37534246575342</v>
      </c>
      <c r="H62" s="119">
        <f t="shared" si="11"/>
        <v>19.01014</v>
      </c>
    </row>
    <row r="63" spans="1:8" ht="14">
      <c r="A63" s="766"/>
      <c r="B63" s="767"/>
      <c r="C63" s="45">
        <v>44</v>
      </c>
      <c r="D63" s="46">
        <v>37578</v>
      </c>
      <c r="E63" s="118">
        <f t="shared" si="6"/>
        <v>3131.5</v>
      </c>
      <c r="F63" s="48">
        <f t="shared" si="9"/>
        <v>2882.7</v>
      </c>
      <c r="G63" s="48">
        <f t="shared" si="10"/>
        <v>720.6739726027397</v>
      </c>
      <c r="H63" s="119">
        <f t="shared" si="11"/>
        <v>19.477699999999999</v>
      </c>
    </row>
    <row r="64" spans="1:8" ht="14.25" customHeight="1">
      <c r="A64" s="774"/>
      <c r="B64" s="775"/>
      <c r="C64" s="775"/>
      <c r="D64" s="775"/>
      <c r="E64" s="775"/>
      <c r="F64" s="775"/>
      <c r="G64" s="775"/>
      <c r="H64" s="776"/>
    </row>
    <row r="65" spans="1:8" ht="14">
      <c r="A65" s="762" t="s">
        <v>12</v>
      </c>
      <c r="B65" s="763"/>
      <c r="C65" s="45">
        <v>44</v>
      </c>
      <c r="D65" s="46">
        <v>37578</v>
      </c>
      <c r="E65" s="118">
        <f t="shared" si="6"/>
        <v>3131.5</v>
      </c>
      <c r="F65" s="48">
        <f t="shared" si="9"/>
        <v>2882.7</v>
      </c>
      <c r="G65" s="48">
        <f t="shared" si="10"/>
        <v>720.6739726027397</v>
      </c>
      <c r="H65" s="119">
        <f t="shared" si="11"/>
        <v>19.477699999999999</v>
      </c>
    </row>
    <row r="66" spans="1:8" ht="14">
      <c r="A66" s="764"/>
      <c r="B66" s="765"/>
      <c r="C66" s="45">
        <v>45</v>
      </c>
      <c r="D66" s="46">
        <v>38422</v>
      </c>
      <c r="E66" s="118">
        <f t="shared" si="6"/>
        <v>3201.8333333333335</v>
      </c>
      <c r="F66" s="48">
        <f t="shared" si="9"/>
        <v>2947.44</v>
      </c>
      <c r="G66" s="48">
        <f t="shared" si="10"/>
        <v>736.86027397260273</v>
      </c>
      <c r="H66" s="119">
        <f t="shared" si="11"/>
        <v>19.915140000000001</v>
      </c>
    </row>
    <row r="67" spans="1:8" ht="14">
      <c r="A67" s="764"/>
      <c r="B67" s="765"/>
      <c r="C67" s="45">
        <v>46</v>
      </c>
      <c r="D67" s="46">
        <v>39351</v>
      </c>
      <c r="E67" s="118">
        <f t="shared" si="6"/>
        <v>3279.25</v>
      </c>
      <c r="F67" s="48">
        <f t="shared" si="9"/>
        <v>3018.71</v>
      </c>
      <c r="G67" s="48">
        <f t="shared" si="10"/>
        <v>754.67671232876705</v>
      </c>
      <c r="H67" s="119">
        <f t="shared" si="11"/>
        <v>20.39669</v>
      </c>
    </row>
    <row r="68" spans="1:8" ht="14">
      <c r="A68" s="766"/>
      <c r="B68" s="767"/>
      <c r="C68" s="45">
        <v>47</v>
      </c>
      <c r="D68" s="46">
        <v>40254</v>
      </c>
      <c r="E68" s="118">
        <f t="shared" si="6"/>
        <v>3354.5</v>
      </c>
      <c r="F68" s="48">
        <f t="shared" si="9"/>
        <v>3087.98</v>
      </c>
      <c r="G68" s="48">
        <f t="shared" si="10"/>
        <v>771.99452054794529</v>
      </c>
      <c r="H68" s="119">
        <f t="shared" si="11"/>
        <v>20.864730000000002</v>
      </c>
    </row>
    <row r="69" spans="1:8" ht="14.25" customHeight="1">
      <c r="A69" s="774"/>
      <c r="B69" s="775"/>
      <c r="C69" s="775"/>
      <c r="D69" s="775"/>
      <c r="E69" s="775"/>
      <c r="F69" s="775"/>
      <c r="G69" s="775"/>
      <c r="H69" s="776"/>
    </row>
    <row r="70" spans="1:8" ht="14">
      <c r="A70" s="762" t="s">
        <v>13</v>
      </c>
      <c r="B70" s="763"/>
      <c r="C70" s="45">
        <v>46</v>
      </c>
      <c r="D70" s="46">
        <v>39351</v>
      </c>
      <c r="E70" s="118">
        <f t="shared" si="6"/>
        <v>3279.25</v>
      </c>
      <c r="F70" s="48">
        <f t="shared" si="9"/>
        <v>3018.71</v>
      </c>
      <c r="G70" s="48">
        <f t="shared" si="10"/>
        <v>754.67671232876705</v>
      </c>
      <c r="H70" s="119">
        <f t="shared" si="11"/>
        <v>20.39669</v>
      </c>
    </row>
    <row r="71" spans="1:8" ht="14">
      <c r="A71" s="764"/>
      <c r="B71" s="765"/>
      <c r="C71" s="45">
        <v>47</v>
      </c>
      <c r="D71" s="46">
        <v>40254</v>
      </c>
      <c r="E71" s="118">
        <f t="shared" si="6"/>
        <v>3354.5</v>
      </c>
      <c r="F71" s="48">
        <f t="shared" si="9"/>
        <v>3087.98</v>
      </c>
      <c r="G71" s="48">
        <f t="shared" si="10"/>
        <v>771.99452054794529</v>
      </c>
      <c r="H71" s="119">
        <f t="shared" si="11"/>
        <v>20.864730000000002</v>
      </c>
    </row>
    <row r="72" spans="1:8" ht="14">
      <c r="A72" s="764"/>
      <c r="B72" s="765"/>
      <c r="C72" s="45">
        <v>48</v>
      </c>
      <c r="D72" s="46">
        <v>41148</v>
      </c>
      <c r="E72" s="118">
        <f t="shared" si="6"/>
        <v>3429</v>
      </c>
      <c r="F72" s="48">
        <f t="shared" si="9"/>
        <v>3156.56</v>
      </c>
      <c r="G72" s="48">
        <f t="shared" si="10"/>
        <v>789.13972602739727</v>
      </c>
      <c r="H72" s="119">
        <f t="shared" si="11"/>
        <v>21.328109999999999</v>
      </c>
    </row>
    <row r="73" spans="1:8" ht="14.5" thickBot="1">
      <c r="A73" s="777"/>
      <c r="B73" s="778"/>
      <c r="C73" s="126">
        <v>49</v>
      </c>
      <c r="D73" s="127">
        <v>42032</v>
      </c>
      <c r="E73" s="122">
        <f t="shared" si="6"/>
        <v>3502.6666666666665</v>
      </c>
      <c r="F73" s="128">
        <f t="shared" si="9"/>
        <v>3224.37</v>
      </c>
      <c r="G73" s="128">
        <f t="shared" si="10"/>
        <v>806.09315068493152</v>
      </c>
      <c r="H73" s="124">
        <f t="shared" si="11"/>
        <v>21.786280000000001</v>
      </c>
    </row>
    <row r="74" spans="1:8" ht="13" thickBot="1">
      <c r="A74" s="775"/>
      <c r="B74" s="775"/>
      <c r="C74" s="775"/>
      <c r="D74" s="775"/>
      <c r="E74" s="775"/>
      <c r="F74" s="775"/>
      <c r="G74" s="775"/>
      <c r="H74" s="775"/>
    </row>
    <row r="75" spans="1:8" ht="13.5" thickBot="1">
      <c r="A75" s="738" t="s">
        <v>33</v>
      </c>
      <c r="B75" s="738"/>
      <c r="C75" s="739"/>
      <c r="D75" s="733" t="s">
        <v>60</v>
      </c>
      <c r="E75" s="734"/>
      <c r="F75" s="734"/>
      <c r="G75" s="734"/>
      <c r="H75" s="735"/>
    </row>
    <row r="76" spans="1:8" ht="13.5" thickBot="1">
      <c r="A76" s="779" t="s">
        <v>64</v>
      </c>
      <c r="B76" s="780"/>
      <c r="C76" s="781"/>
      <c r="D76" s="104" t="s">
        <v>61</v>
      </c>
      <c r="E76" s="105" t="s">
        <v>49</v>
      </c>
      <c r="F76" s="105" t="s">
        <v>50</v>
      </c>
      <c r="G76" s="105" t="s">
        <v>51</v>
      </c>
      <c r="H76" s="106" t="s">
        <v>52</v>
      </c>
    </row>
    <row r="77" spans="1:8" ht="14">
      <c r="A77" s="764" t="s">
        <v>35</v>
      </c>
      <c r="B77" s="783"/>
      <c r="C77" s="765"/>
      <c r="D77" s="51">
        <v>41145</v>
      </c>
      <c r="E77" s="118">
        <f t="shared" ref="E77:E93" si="12">SUM(D77/12)</f>
        <v>3428.75</v>
      </c>
      <c r="F77" s="48">
        <f>ROUND(D77*28/365,2)</f>
        <v>3156.33</v>
      </c>
      <c r="G77" s="48">
        <f>SUM(D77/365*7)</f>
        <v>789.08219178082186</v>
      </c>
      <c r="H77" s="119">
        <f>ROUND(F77/148,5)</f>
        <v>21.326550000000001</v>
      </c>
    </row>
    <row r="78" spans="1:8" ht="14">
      <c r="A78" s="764"/>
      <c r="B78" s="783"/>
      <c r="C78" s="765"/>
      <c r="D78" s="51">
        <v>42015</v>
      </c>
      <c r="E78" s="118">
        <f t="shared" si="12"/>
        <v>3501.25</v>
      </c>
      <c r="F78" s="48">
        <f>ROUND(D78*28/365,2)</f>
        <v>3223.07</v>
      </c>
      <c r="G78" s="48">
        <f>SUM(D78/365*7)</f>
        <v>805.76712328767121</v>
      </c>
      <c r="H78" s="119">
        <f>ROUND(F78/148,5)</f>
        <v>21.7775</v>
      </c>
    </row>
    <row r="79" spans="1:8" ht="14">
      <c r="A79" s="764"/>
      <c r="B79" s="783"/>
      <c r="C79" s="765"/>
      <c r="D79" s="51">
        <v>42898</v>
      </c>
      <c r="E79" s="118">
        <f t="shared" si="12"/>
        <v>3574.8333333333335</v>
      </c>
      <c r="F79" s="48">
        <f>ROUND(D79*28/365,2)</f>
        <v>3290.81</v>
      </c>
      <c r="G79" s="48">
        <f>SUM(D79/365*7)</f>
        <v>822.70136986301361</v>
      </c>
      <c r="H79" s="119">
        <f>ROUND(F79/148,5)</f>
        <v>22.235199999999999</v>
      </c>
    </row>
    <row r="80" spans="1:8" ht="14">
      <c r="A80" s="764"/>
      <c r="B80" s="783"/>
      <c r="C80" s="765"/>
      <c r="D80" s="51">
        <v>43674</v>
      </c>
      <c r="E80" s="118">
        <f t="shared" si="12"/>
        <v>3639.5</v>
      </c>
      <c r="F80" s="48">
        <f>ROUND(D80*28/365,2)</f>
        <v>3350.33</v>
      </c>
      <c r="G80" s="48">
        <f>SUM(D80/365*7)</f>
        <v>837.58356164383565</v>
      </c>
      <c r="H80" s="119">
        <f>ROUND(F80/148,5)</f>
        <v>22.637360000000001</v>
      </c>
    </row>
    <row r="81" spans="1:8" ht="14">
      <c r="A81" s="766"/>
      <c r="B81" s="785"/>
      <c r="C81" s="767"/>
      <c r="D81" s="51">
        <v>44465</v>
      </c>
      <c r="E81" s="118">
        <f t="shared" si="12"/>
        <v>3705.4166666666665</v>
      </c>
      <c r="F81" s="48">
        <f>ROUND(D81*28/365,2)</f>
        <v>3411.01</v>
      </c>
      <c r="G81" s="48">
        <f>SUM(D81/365*7)</f>
        <v>852.75342465753431</v>
      </c>
      <c r="H81" s="119">
        <f>ROUND(F81/148,5)</f>
        <v>23.047360000000001</v>
      </c>
    </row>
    <row r="82" spans="1:8" ht="14.25" customHeight="1">
      <c r="A82" s="786"/>
      <c r="B82" s="787"/>
      <c r="C82" s="787"/>
      <c r="D82" s="787"/>
      <c r="E82" s="787"/>
      <c r="F82" s="787"/>
      <c r="G82" s="787"/>
      <c r="H82" s="788"/>
    </row>
    <row r="83" spans="1:8" ht="14">
      <c r="A83" s="762" t="s">
        <v>36</v>
      </c>
      <c r="B83" s="782"/>
      <c r="C83" s="763"/>
      <c r="D83" s="51">
        <v>43791</v>
      </c>
      <c r="E83" s="118">
        <f t="shared" si="12"/>
        <v>3649.25</v>
      </c>
      <c r="F83" s="48">
        <f>ROUND(D83*28/365,2)</f>
        <v>3359.31</v>
      </c>
      <c r="G83" s="48">
        <f>SUM(D83/365*7)</f>
        <v>839.82739726027398</v>
      </c>
      <c r="H83" s="119">
        <f>ROUND(F83/148,5)</f>
        <v>22.698039999999999</v>
      </c>
    </row>
    <row r="84" spans="1:8" ht="14">
      <c r="A84" s="764"/>
      <c r="B84" s="783"/>
      <c r="C84" s="765"/>
      <c r="D84" s="51">
        <v>44564</v>
      </c>
      <c r="E84" s="118">
        <f t="shared" si="12"/>
        <v>3713.6666666666665</v>
      </c>
      <c r="F84" s="48">
        <f>ROUND(D84*28/365,2)</f>
        <v>3418.61</v>
      </c>
      <c r="G84" s="48">
        <f>SUM(D84/365*7)</f>
        <v>854.6520547945205</v>
      </c>
      <c r="H84" s="119">
        <f>ROUND(F84/148,5)</f>
        <v>23.09872</v>
      </c>
    </row>
    <row r="85" spans="1:8" ht="14">
      <c r="A85" s="764"/>
      <c r="B85" s="783"/>
      <c r="C85" s="765"/>
      <c r="D85" s="51">
        <v>45357</v>
      </c>
      <c r="E85" s="118">
        <f t="shared" si="12"/>
        <v>3779.75</v>
      </c>
      <c r="F85" s="48">
        <f>ROUND(D85*28/365,2)</f>
        <v>3479.44</v>
      </c>
      <c r="G85" s="48">
        <f>SUM(D85/365*7)</f>
        <v>869.86027397260273</v>
      </c>
      <c r="H85" s="119">
        <f>ROUND(F85/148,5)</f>
        <v>23.509730000000001</v>
      </c>
    </row>
    <row r="86" spans="1:8" ht="14">
      <c r="A86" s="764"/>
      <c r="B86" s="783"/>
      <c r="C86" s="765"/>
      <c r="D86" s="51">
        <v>46149</v>
      </c>
      <c r="E86" s="118">
        <f t="shared" si="12"/>
        <v>3845.75</v>
      </c>
      <c r="F86" s="48">
        <f>ROUND(D86*28/365,2)</f>
        <v>3540.2</v>
      </c>
      <c r="G86" s="48">
        <f>SUM(D86/365*7)</f>
        <v>885.04931506849312</v>
      </c>
      <c r="H86" s="119">
        <f>ROUND(F86/148,5)</f>
        <v>23.920269999999999</v>
      </c>
    </row>
    <row r="87" spans="1:8" ht="14">
      <c r="A87" s="766"/>
      <c r="B87" s="785"/>
      <c r="C87" s="767"/>
      <c r="D87" s="51">
        <v>46929</v>
      </c>
      <c r="E87" s="118">
        <f t="shared" si="12"/>
        <v>3910.75</v>
      </c>
      <c r="F87" s="48">
        <f>ROUND(D87*28/365,2)</f>
        <v>3600.03</v>
      </c>
      <c r="G87" s="48">
        <f>SUM(D87/365*7)</f>
        <v>900.00821917808219</v>
      </c>
      <c r="H87" s="119">
        <f>ROUND(F87/148,5)</f>
        <v>24.324529999999999</v>
      </c>
    </row>
    <row r="88" spans="1:8" ht="14.25" customHeight="1">
      <c r="A88" s="786"/>
      <c r="B88" s="787"/>
      <c r="C88" s="787"/>
      <c r="D88" s="787"/>
      <c r="E88" s="787"/>
      <c r="F88" s="787"/>
      <c r="G88" s="787"/>
      <c r="H88" s="788"/>
    </row>
    <row r="89" spans="1:8" ht="14">
      <c r="A89" s="762" t="s">
        <v>40</v>
      </c>
      <c r="B89" s="782"/>
      <c r="C89" s="763"/>
      <c r="D89" s="51">
        <v>46346</v>
      </c>
      <c r="E89" s="118">
        <f t="shared" si="12"/>
        <v>3862.1666666666665</v>
      </c>
      <c r="F89" s="48">
        <f>ROUND(D89*28/365,2)</f>
        <v>3555.31</v>
      </c>
      <c r="G89" s="48">
        <f>SUM(D89/365*7)</f>
        <v>888.82739726027398</v>
      </c>
      <c r="H89" s="119">
        <f>ROUND(F89/148,5)</f>
        <v>24.022359999999999</v>
      </c>
    </row>
    <row r="90" spans="1:8" ht="14">
      <c r="A90" s="764"/>
      <c r="B90" s="783"/>
      <c r="C90" s="765"/>
      <c r="D90" s="51">
        <v>47133</v>
      </c>
      <c r="E90" s="118">
        <f t="shared" si="12"/>
        <v>3927.75</v>
      </c>
      <c r="F90" s="48">
        <f>ROUND(D90*28/365,2)</f>
        <v>3615.68</v>
      </c>
      <c r="G90" s="48">
        <f>SUM(D90/365*7)</f>
        <v>903.92054794520539</v>
      </c>
      <c r="H90" s="119">
        <f>ROUND(F90/148,5)</f>
        <v>24.43027</v>
      </c>
    </row>
    <row r="91" spans="1:8" ht="14">
      <c r="A91" s="764"/>
      <c r="B91" s="783"/>
      <c r="C91" s="765"/>
      <c r="D91" s="51">
        <v>47932</v>
      </c>
      <c r="E91" s="118">
        <f t="shared" si="12"/>
        <v>3994.3333333333335</v>
      </c>
      <c r="F91" s="48">
        <f>ROUND(D91*28/365,2)</f>
        <v>3676.98</v>
      </c>
      <c r="G91" s="48">
        <f>SUM(D91/365*7)</f>
        <v>919.24383561643833</v>
      </c>
      <c r="H91" s="119">
        <f>ROUND(F91/148,5)</f>
        <v>24.844460000000002</v>
      </c>
    </row>
    <row r="92" spans="1:8" ht="14">
      <c r="A92" s="764"/>
      <c r="B92" s="783"/>
      <c r="C92" s="765"/>
      <c r="D92" s="51">
        <v>48701</v>
      </c>
      <c r="E92" s="118">
        <f t="shared" si="12"/>
        <v>4058.4166666666665</v>
      </c>
      <c r="F92" s="48">
        <f>ROUND(D92*28/365,2)</f>
        <v>3735.97</v>
      </c>
      <c r="G92" s="48">
        <f>SUM(D92/365*7)</f>
        <v>933.99178082191781</v>
      </c>
      <c r="H92" s="119">
        <f>ROUND(F92/148,5)</f>
        <v>25.243040000000001</v>
      </c>
    </row>
    <row r="93" spans="1:8" ht="14.5" thickBot="1">
      <c r="A93" s="777"/>
      <c r="B93" s="784"/>
      <c r="C93" s="778"/>
      <c r="D93" s="129">
        <v>49494</v>
      </c>
      <c r="E93" s="122">
        <f t="shared" si="12"/>
        <v>4124.5</v>
      </c>
      <c r="F93" s="128">
        <f>ROUND(D93*28/365,2)</f>
        <v>3796.8</v>
      </c>
      <c r="G93" s="128">
        <f>SUM(D93/365*7)</f>
        <v>949.19999999999993</v>
      </c>
      <c r="H93" s="124">
        <f>ROUND(F93/148,5)</f>
        <v>25.654050000000002</v>
      </c>
    </row>
    <row r="114" spans="8:10">
      <c r="H114" s="62"/>
      <c r="J114" s="63"/>
    </row>
    <row r="115" spans="8:10">
      <c r="H115" s="62"/>
      <c r="J115" s="63"/>
    </row>
    <row r="116" spans="8:10">
      <c r="H116" s="62"/>
      <c r="J116" s="63"/>
    </row>
    <row r="117" spans="8:10">
      <c r="H117" s="62"/>
      <c r="J117" s="63"/>
    </row>
    <row r="118" spans="8:10">
      <c r="H118" s="62"/>
      <c r="J118" s="63"/>
    </row>
    <row r="119" spans="8:10">
      <c r="H119" s="62"/>
      <c r="J119" s="63"/>
    </row>
    <row r="120" spans="8:10">
      <c r="H120" s="62"/>
      <c r="J120" s="63"/>
    </row>
  </sheetData>
  <mergeCells count="33">
    <mergeCell ref="A76:C76"/>
    <mergeCell ref="A89:C93"/>
    <mergeCell ref="A77:C81"/>
    <mergeCell ref="A82:H82"/>
    <mergeCell ref="A83:C87"/>
    <mergeCell ref="A88:H88"/>
    <mergeCell ref="A69:H69"/>
    <mergeCell ref="A70:B73"/>
    <mergeCell ref="A74:H74"/>
    <mergeCell ref="A75:C75"/>
    <mergeCell ref="D75:H75"/>
    <mergeCell ref="A55:B58"/>
    <mergeCell ref="A59:H59"/>
    <mergeCell ref="A60:B63"/>
    <mergeCell ref="A64:H64"/>
    <mergeCell ref="A65:B68"/>
    <mergeCell ref="A44:B44"/>
    <mergeCell ref="A45:B48"/>
    <mergeCell ref="A49:H49"/>
    <mergeCell ref="A50:B53"/>
    <mergeCell ref="A54:H54"/>
    <mergeCell ref="A35:B35"/>
    <mergeCell ref="A36:B38"/>
    <mergeCell ref="A39:H39"/>
    <mergeCell ref="A40:B42"/>
    <mergeCell ref="A43:C43"/>
    <mergeCell ref="D43:H43"/>
    <mergeCell ref="A1:H1"/>
    <mergeCell ref="A2:H2"/>
    <mergeCell ref="D5:H5"/>
    <mergeCell ref="A6:B6"/>
    <mergeCell ref="A34:C34"/>
    <mergeCell ref="D34:H34"/>
  </mergeCells>
  <phoneticPr fontId="3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M110"/>
  <sheetViews>
    <sheetView topLeftCell="A19" workbookViewId="0">
      <selection activeCell="G4" sqref="G4"/>
    </sheetView>
  </sheetViews>
  <sheetFormatPr defaultRowHeight="12.5"/>
  <cols>
    <col min="1" max="1" width="7.1796875" customWidth="1"/>
    <col min="2" max="2" width="18.7265625" customWidth="1"/>
    <col min="3" max="3" width="19" customWidth="1"/>
    <col min="4" max="4" width="12.81640625" bestFit="1" customWidth="1"/>
    <col min="5" max="5" width="13.453125" customWidth="1"/>
    <col min="6" max="6" width="10.7265625" bestFit="1" customWidth="1"/>
    <col min="7" max="7" width="9.26953125" customWidth="1"/>
    <col min="8" max="8" width="13.1796875" style="62" bestFit="1" customWidth="1"/>
    <col min="9" max="9" width="10.26953125" customWidth="1"/>
    <col min="10" max="10" width="8.7265625" style="63" bestFit="1" customWidth="1"/>
    <col min="11" max="11" width="9.26953125" style="63" bestFit="1" customWidth="1"/>
    <col min="12" max="12" width="7.7265625" style="63" bestFit="1" customWidth="1"/>
    <col min="13" max="13" width="8.1796875" style="64" bestFit="1" customWidth="1"/>
  </cols>
  <sheetData>
    <row r="1" spans="2:13" ht="13.5" thickBot="1">
      <c r="C1" s="60"/>
      <c r="D1" s="61"/>
    </row>
    <row r="2" spans="2:13" ht="12.75" customHeight="1">
      <c r="B2" s="818" t="s">
        <v>58</v>
      </c>
      <c r="C2" s="819"/>
      <c r="D2" s="65"/>
      <c r="E2" s="66"/>
      <c r="G2" s="63"/>
      <c r="H2" s="63"/>
      <c r="I2" s="63"/>
      <c r="J2" s="64"/>
      <c r="K2"/>
      <c r="L2"/>
      <c r="M2"/>
    </row>
    <row r="3" spans="2:13">
      <c r="B3" s="820"/>
      <c r="C3" s="821"/>
      <c r="D3" s="67"/>
      <c r="E3" s="68"/>
      <c r="G3" s="63"/>
      <c r="H3" s="63"/>
      <c r="I3" s="63"/>
      <c r="J3" s="64"/>
      <c r="K3"/>
      <c r="L3"/>
      <c r="M3"/>
    </row>
    <row r="4" spans="2:13" ht="15.5">
      <c r="B4" s="820"/>
      <c r="C4" s="821"/>
      <c r="D4" s="69" t="s">
        <v>1</v>
      </c>
      <c r="E4" s="69" t="s">
        <v>47</v>
      </c>
      <c r="G4" s="63"/>
      <c r="H4" s="63"/>
      <c r="I4" s="63"/>
      <c r="J4" s="64"/>
      <c r="K4"/>
      <c r="L4"/>
      <c r="M4"/>
    </row>
    <row r="5" spans="2:13" ht="13.5" customHeight="1" thickBot="1">
      <c r="B5" s="822"/>
      <c r="C5" s="823"/>
      <c r="D5" s="67"/>
      <c r="E5" s="68"/>
      <c r="G5" s="63"/>
      <c r="H5" s="63"/>
      <c r="I5" s="63"/>
      <c r="J5" s="64"/>
      <c r="K5"/>
      <c r="L5"/>
      <c r="M5"/>
    </row>
    <row r="6" spans="2:13" ht="14.5" thickBot="1">
      <c r="B6" s="824" t="s">
        <v>48</v>
      </c>
      <c r="C6" s="825"/>
      <c r="D6" s="70"/>
      <c r="E6" s="70"/>
      <c r="G6" s="71" t="s">
        <v>49</v>
      </c>
      <c r="H6" s="71" t="s">
        <v>50</v>
      </c>
      <c r="I6" s="71" t="s">
        <v>51</v>
      </c>
      <c r="J6" s="72" t="s">
        <v>52</v>
      </c>
      <c r="K6"/>
      <c r="L6"/>
      <c r="M6"/>
    </row>
    <row r="7" spans="2:13" ht="14.25" customHeight="1">
      <c r="B7" s="826">
        <v>1</v>
      </c>
      <c r="C7" s="74"/>
      <c r="D7" s="73">
        <v>4</v>
      </c>
      <c r="E7" s="75">
        <v>12145</v>
      </c>
      <c r="G7" s="63">
        <f>ROUND((E7/12),2)</f>
        <v>1012.08</v>
      </c>
      <c r="H7" s="63">
        <f>ROUND((E7/365*28),2)</f>
        <v>931.67</v>
      </c>
      <c r="I7" s="63">
        <f>ROUND((E7/365*7),2)</f>
        <v>232.92</v>
      </c>
      <c r="J7" s="64">
        <f>ROUND((E7/365*7/37),4)</f>
        <v>6.2950999999999997</v>
      </c>
      <c r="K7"/>
      <c r="L7"/>
      <c r="M7"/>
    </row>
    <row r="8" spans="2:13" ht="15" customHeight="1" thickBot="1">
      <c r="B8" s="817"/>
      <c r="C8" s="74"/>
      <c r="D8" s="76">
        <v>5</v>
      </c>
      <c r="E8" s="77">
        <v>12312</v>
      </c>
      <c r="G8" s="63">
        <f t="shared" ref="G8:G31" si="0">ROUND((E8/12),2)</f>
        <v>1026</v>
      </c>
      <c r="H8" s="63">
        <f t="shared" ref="H8:H31" si="1">ROUND((E8/365*28),2)</f>
        <v>944.48</v>
      </c>
      <c r="I8" s="63">
        <f t="shared" ref="I8:I31" si="2">ROUND((E8/365*7),2)</f>
        <v>236.12</v>
      </c>
      <c r="J8" s="64">
        <f t="shared" ref="J8:J31" si="3">ROUND((E8/365*7/37),4)</f>
        <v>6.3815999999999997</v>
      </c>
      <c r="K8"/>
      <c r="L8"/>
      <c r="M8"/>
    </row>
    <row r="9" spans="2:13" ht="14">
      <c r="B9" s="78"/>
      <c r="C9" s="814">
        <v>2</v>
      </c>
      <c r="D9" s="76">
        <v>6</v>
      </c>
      <c r="E9" s="77">
        <v>12489</v>
      </c>
      <c r="G9" s="63">
        <f t="shared" si="0"/>
        <v>1040.75</v>
      </c>
      <c r="H9" s="63">
        <f t="shared" si="1"/>
        <v>958.06</v>
      </c>
      <c r="I9" s="63">
        <f t="shared" si="2"/>
        <v>239.52</v>
      </c>
      <c r="J9" s="64">
        <f t="shared" si="3"/>
        <v>6.4733999999999998</v>
      </c>
      <c r="K9"/>
      <c r="L9"/>
      <c r="M9"/>
    </row>
    <row r="10" spans="2:13" ht="14.5" thickBot="1">
      <c r="B10" s="79"/>
      <c r="C10" s="804"/>
      <c r="D10" s="76">
        <v>7</v>
      </c>
      <c r="E10" s="77">
        <v>12787</v>
      </c>
      <c r="G10" s="63">
        <f t="shared" si="0"/>
        <v>1065.58</v>
      </c>
      <c r="H10" s="63">
        <f t="shared" si="1"/>
        <v>980.92</v>
      </c>
      <c r="I10" s="63">
        <f t="shared" si="2"/>
        <v>245.23</v>
      </c>
      <c r="J10" s="64">
        <f t="shared" si="3"/>
        <v>6.6277999999999997</v>
      </c>
      <c r="K10"/>
      <c r="L10"/>
      <c r="M10"/>
    </row>
    <row r="11" spans="2:13" ht="14">
      <c r="B11" s="816">
        <v>3</v>
      </c>
      <c r="C11" s="74"/>
      <c r="D11" s="76">
        <v>8</v>
      </c>
      <c r="E11" s="80">
        <v>13189</v>
      </c>
      <c r="G11" s="63">
        <f t="shared" si="0"/>
        <v>1099.08</v>
      </c>
      <c r="H11" s="63">
        <f t="shared" si="1"/>
        <v>1011.76</v>
      </c>
      <c r="I11" s="63">
        <f t="shared" si="2"/>
        <v>252.94</v>
      </c>
      <c r="J11" s="64">
        <f t="shared" si="3"/>
        <v>6.8361999999999998</v>
      </c>
      <c r="K11"/>
      <c r="L11"/>
      <c r="M11"/>
    </row>
    <row r="12" spans="2:13" ht="14.5" thickBot="1">
      <c r="B12" s="817"/>
      <c r="C12" s="74"/>
      <c r="D12" s="76">
        <v>9</v>
      </c>
      <c r="E12" s="80">
        <v>13589</v>
      </c>
      <c r="G12" s="63">
        <f t="shared" si="0"/>
        <v>1132.42</v>
      </c>
      <c r="H12" s="63">
        <f t="shared" si="1"/>
        <v>1042.44</v>
      </c>
      <c r="I12" s="63">
        <f t="shared" si="2"/>
        <v>260.61</v>
      </c>
      <c r="J12" s="64">
        <f t="shared" si="3"/>
        <v>7.0434999999999999</v>
      </c>
      <c r="K12"/>
      <c r="L12"/>
      <c r="M12"/>
    </row>
    <row r="13" spans="2:13" ht="14">
      <c r="B13" s="78"/>
      <c r="C13" s="814">
        <v>4</v>
      </c>
      <c r="D13" s="76">
        <v>10</v>
      </c>
      <c r="E13" s="80">
        <v>13874</v>
      </c>
      <c r="G13" s="63">
        <f t="shared" si="0"/>
        <v>1156.17</v>
      </c>
      <c r="H13" s="63">
        <f t="shared" si="1"/>
        <v>1064.31</v>
      </c>
      <c r="I13" s="63">
        <f t="shared" si="2"/>
        <v>266.08</v>
      </c>
      <c r="J13" s="64">
        <f t="shared" si="3"/>
        <v>7.1913</v>
      </c>
      <c r="K13"/>
      <c r="L13"/>
      <c r="M13"/>
    </row>
    <row r="14" spans="2:13" ht="14">
      <c r="B14" s="81"/>
      <c r="C14" s="804"/>
      <c r="D14" s="76">
        <v>11</v>
      </c>
      <c r="E14" s="80">
        <v>14733</v>
      </c>
      <c r="G14" s="63">
        <f t="shared" si="0"/>
        <v>1227.75</v>
      </c>
      <c r="H14" s="63">
        <f t="shared" si="1"/>
        <v>1130.2</v>
      </c>
      <c r="I14" s="63">
        <f t="shared" si="2"/>
        <v>282.55</v>
      </c>
      <c r="J14" s="64">
        <f t="shared" si="3"/>
        <v>7.6364999999999998</v>
      </c>
      <c r="K14"/>
      <c r="L14"/>
      <c r="M14"/>
    </row>
    <row r="15" spans="2:13" ht="14.5" thickBot="1">
      <c r="B15" s="79"/>
      <c r="C15" s="805"/>
      <c r="D15" s="76">
        <v>12</v>
      </c>
      <c r="E15" s="80">
        <v>15039</v>
      </c>
      <c r="G15" s="63">
        <f t="shared" si="0"/>
        <v>1253.25</v>
      </c>
      <c r="H15" s="63">
        <f t="shared" si="1"/>
        <v>1153.68</v>
      </c>
      <c r="I15" s="63">
        <f t="shared" si="2"/>
        <v>288.42</v>
      </c>
      <c r="J15" s="64">
        <f t="shared" si="3"/>
        <v>7.7950999999999997</v>
      </c>
      <c r="K15"/>
      <c r="L15"/>
      <c r="M15"/>
    </row>
    <row r="16" spans="2:13" ht="14">
      <c r="B16" s="82"/>
      <c r="C16" s="83"/>
      <c r="D16" s="76">
        <v>13</v>
      </c>
      <c r="E16" s="80">
        <v>15444</v>
      </c>
      <c r="G16" s="63">
        <f t="shared" si="0"/>
        <v>1287</v>
      </c>
      <c r="H16" s="63">
        <f t="shared" si="1"/>
        <v>1184.75</v>
      </c>
      <c r="I16" s="63">
        <f t="shared" si="2"/>
        <v>296.19</v>
      </c>
      <c r="J16" s="64">
        <f t="shared" si="3"/>
        <v>8.0050000000000008</v>
      </c>
      <c r="K16"/>
      <c r="L16"/>
      <c r="M16"/>
    </row>
    <row r="17" spans="2:13" ht="14">
      <c r="B17" s="84"/>
      <c r="C17" s="85"/>
      <c r="D17" s="76">
        <v>14</v>
      </c>
      <c r="E17" s="80">
        <v>15725</v>
      </c>
      <c r="G17" s="63">
        <f t="shared" si="0"/>
        <v>1310.42</v>
      </c>
      <c r="H17" s="63">
        <f t="shared" si="1"/>
        <v>1206.3</v>
      </c>
      <c r="I17" s="63">
        <f t="shared" si="2"/>
        <v>301.58</v>
      </c>
      <c r="J17" s="64">
        <f t="shared" si="3"/>
        <v>8.1507000000000005</v>
      </c>
      <c r="K17"/>
      <c r="L17"/>
      <c r="M17"/>
    </row>
    <row r="18" spans="2:13" ht="14">
      <c r="B18" s="86">
        <v>5</v>
      </c>
      <c r="C18" s="85"/>
      <c r="D18" s="76">
        <v>15</v>
      </c>
      <c r="E18" s="80">
        <v>16054</v>
      </c>
      <c r="G18" s="63">
        <f t="shared" si="0"/>
        <v>1337.83</v>
      </c>
      <c r="H18" s="63">
        <f t="shared" si="1"/>
        <v>1231.54</v>
      </c>
      <c r="I18" s="63">
        <f t="shared" si="2"/>
        <v>307.88</v>
      </c>
      <c r="J18" s="64">
        <f t="shared" si="3"/>
        <v>8.3211999999999993</v>
      </c>
      <c r="K18"/>
      <c r="L18"/>
      <c r="M18"/>
    </row>
    <row r="19" spans="2:13" ht="14.5" thickBot="1">
      <c r="B19" s="84"/>
      <c r="C19" s="87"/>
      <c r="D19" s="76">
        <v>16</v>
      </c>
      <c r="E19" s="80">
        <v>16440</v>
      </c>
      <c r="G19" s="63">
        <f t="shared" si="0"/>
        <v>1370</v>
      </c>
      <c r="H19" s="63">
        <f t="shared" si="1"/>
        <v>1261.1500000000001</v>
      </c>
      <c r="I19" s="63">
        <f t="shared" si="2"/>
        <v>315.29000000000002</v>
      </c>
      <c r="J19" s="64">
        <f t="shared" si="3"/>
        <v>8.5213000000000001</v>
      </c>
      <c r="K19"/>
      <c r="L19"/>
      <c r="M19"/>
    </row>
    <row r="20" spans="2:13" ht="14.5" thickBot="1">
      <c r="B20" s="88"/>
      <c r="C20" s="89"/>
      <c r="D20" s="76">
        <v>17</v>
      </c>
      <c r="E20" s="80">
        <v>16830</v>
      </c>
      <c r="G20" s="63">
        <f t="shared" si="0"/>
        <v>1402.5</v>
      </c>
      <c r="H20" s="63">
        <f t="shared" si="1"/>
        <v>1291.07</v>
      </c>
      <c r="I20" s="63">
        <f t="shared" si="2"/>
        <v>322.77</v>
      </c>
      <c r="J20" s="64">
        <f t="shared" si="3"/>
        <v>8.7233999999999998</v>
      </c>
      <c r="K20"/>
      <c r="L20"/>
      <c r="M20"/>
    </row>
    <row r="21" spans="2:13" ht="14">
      <c r="B21" s="78"/>
      <c r="C21" s="86"/>
      <c r="D21" s="76">
        <v>18</v>
      </c>
      <c r="E21" s="80">
        <v>17161</v>
      </c>
      <c r="G21" s="63">
        <f t="shared" si="0"/>
        <v>1430.08</v>
      </c>
      <c r="H21" s="63">
        <f t="shared" si="1"/>
        <v>1316.46</v>
      </c>
      <c r="I21" s="63">
        <f t="shared" si="2"/>
        <v>329.12</v>
      </c>
      <c r="J21" s="64">
        <f t="shared" si="3"/>
        <v>8.8949999999999996</v>
      </c>
      <c r="K21"/>
      <c r="L21"/>
      <c r="M21"/>
    </row>
    <row r="22" spans="2:13" ht="14">
      <c r="B22" s="81"/>
      <c r="C22" s="86">
        <v>6</v>
      </c>
      <c r="D22" s="76">
        <v>19</v>
      </c>
      <c r="E22" s="80">
        <v>17802</v>
      </c>
      <c r="G22" s="63">
        <f t="shared" si="0"/>
        <v>1483.5</v>
      </c>
      <c r="H22" s="63">
        <f t="shared" si="1"/>
        <v>1365.63</v>
      </c>
      <c r="I22" s="63">
        <f t="shared" si="2"/>
        <v>341.41</v>
      </c>
      <c r="J22" s="64">
        <f t="shared" si="3"/>
        <v>9.2271999999999998</v>
      </c>
      <c r="K22"/>
      <c r="L22"/>
      <c r="M22"/>
    </row>
    <row r="23" spans="2:13" ht="14.5" thickBot="1">
      <c r="B23" s="79"/>
      <c r="C23" s="86"/>
      <c r="D23" s="76">
        <v>20</v>
      </c>
      <c r="E23" s="80">
        <v>18453</v>
      </c>
      <c r="G23" s="63">
        <f t="shared" si="0"/>
        <v>1537.75</v>
      </c>
      <c r="H23" s="63">
        <f t="shared" si="1"/>
        <v>1415.57</v>
      </c>
      <c r="I23" s="63">
        <f t="shared" si="2"/>
        <v>353.89</v>
      </c>
      <c r="J23" s="64">
        <f t="shared" si="3"/>
        <v>9.5647000000000002</v>
      </c>
      <c r="K23"/>
      <c r="L23"/>
      <c r="M23"/>
    </row>
    <row r="24" spans="2:13" ht="14.5" thickBot="1">
      <c r="B24" s="90"/>
      <c r="C24" s="91"/>
      <c r="D24" s="76">
        <v>21</v>
      </c>
      <c r="E24" s="80">
        <v>19126</v>
      </c>
      <c r="G24" s="63">
        <f t="shared" si="0"/>
        <v>1593.83</v>
      </c>
      <c r="H24" s="63">
        <f t="shared" si="1"/>
        <v>1467.2</v>
      </c>
      <c r="I24" s="63">
        <f t="shared" si="2"/>
        <v>366.8</v>
      </c>
      <c r="J24" s="64">
        <f t="shared" si="3"/>
        <v>9.9135000000000009</v>
      </c>
      <c r="K24"/>
      <c r="L24"/>
      <c r="M24"/>
    </row>
    <row r="25" spans="2:13" ht="14">
      <c r="B25" s="92"/>
      <c r="C25" s="83"/>
      <c r="D25" s="76">
        <v>22</v>
      </c>
      <c r="E25" s="80">
        <v>19621</v>
      </c>
      <c r="G25" s="63">
        <f t="shared" si="0"/>
        <v>1635.08</v>
      </c>
      <c r="H25" s="63">
        <f t="shared" si="1"/>
        <v>1505.17</v>
      </c>
      <c r="I25" s="63">
        <f t="shared" si="2"/>
        <v>376.29</v>
      </c>
      <c r="J25" s="64">
        <f t="shared" si="3"/>
        <v>10.1701</v>
      </c>
      <c r="K25"/>
      <c r="L25"/>
      <c r="M25"/>
    </row>
    <row r="26" spans="2:13" ht="14">
      <c r="B26" s="86">
        <v>7</v>
      </c>
      <c r="C26" s="85"/>
      <c r="D26" s="76">
        <v>23</v>
      </c>
      <c r="E26" s="80">
        <v>20198</v>
      </c>
      <c r="G26" s="63">
        <f t="shared" si="0"/>
        <v>1683.17</v>
      </c>
      <c r="H26" s="63">
        <f t="shared" si="1"/>
        <v>1549.44</v>
      </c>
      <c r="I26" s="63">
        <f t="shared" si="2"/>
        <v>387.36</v>
      </c>
      <c r="J26" s="64">
        <f t="shared" si="3"/>
        <v>10.469200000000001</v>
      </c>
      <c r="K26"/>
      <c r="L26"/>
      <c r="M26"/>
    </row>
    <row r="27" spans="2:13" ht="14.5" thickBot="1">
      <c r="B27" s="92"/>
      <c r="C27" s="87"/>
      <c r="D27" s="76">
        <v>24</v>
      </c>
      <c r="E27" s="80">
        <v>20858</v>
      </c>
      <c r="G27" s="63">
        <f t="shared" si="0"/>
        <v>1738.17</v>
      </c>
      <c r="H27" s="63">
        <f t="shared" si="1"/>
        <v>1600.07</v>
      </c>
      <c r="I27" s="63">
        <f t="shared" si="2"/>
        <v>400.02</v>
      </c>
      <c r="J27" s="64">
        <f t="shared" si="3"/>
        <v>10.811299999999999</v>
      </c>
      <c r="K27"/>
      <c r="L27"/>
      <c r="M27"/>
    </row>
    <row r="28" spans="2:13" ht="14.5" thickBot="1">
      <c r="B28" s="93"/>
      <c r="C28" s="803">
        <v>8</v>
      </c>
      <c r="D28" s="76">
        <v>25</v>
      </c>
      <c r="E28" s="80">
        <v>21519</v>
      </c>
      <c r="G28" s="63">
        <f t="shared" si="0"/>
        <v>1793.25</v>
      </c>
      <c r="H28" s="63">
        <f t="shared" si="1"/>
        <v>1650.77</v>
      </c>
      <c r="I28" s="63">
        <f t="shared" si="2"/>
        <v>412.69</v>
      </c>
      <c r="J28" s="64">
        <f t="shared" si="3"/>
        <v>11.1539</v>
      </c>
      <c r="K28"/>
      <c r="L28"/>
      <c r="M28"/>
    </row>
    <row r="29" spans="2:13" ht="14">
      <c r="B29" s="78"/>
      <c r="C29" s="804"/>
      <c r="D29" s="76">
        <v>26</v>
      </c>
      <c r="E29" s="80">
        <v>22221</v>
      </c>
      <c r="G29" s="63">
        <f t="shared" si="0"/>
        <v>1851.75</v>
      </c>
      <c r="H29" s="63">
        <f t="shared" si="1"/>
        <v>1704.62</v>
      </c>
      <c r="I29" s="63">
        <f t="shared" si="2"/>
        <v>426.16</v>
      </c>
      <c r="J29" s="64">
        <f t="shared" si="3"/>
        <v>11.5177</v>
      </c>
      <c r="K29"/>
      <c r="L29"/>
      <c r="M29"/>
    </row>
    <row r="30" spans="2:13" ht="14">
      <c r="B30" s="81"/>
      <c r="C30" s="804"/>
      <c r="D30" s="76">
        <v>27</v>
      </c>
      <c r="E30" s="80">
        <v>22958</v>
      </c>
      <c r="G30" s="63">
        <f t="shared" si="0"/>
        <v>1913.17</v>
      </c>
      <c r="H30" s="63">
        <f t="shared" si="1"/>
        <v>1761.16</v>
      </c>
      <c r="I30" s="63">
        <f t="shared" si="2"/>
        <v>440.29</v>
      </c>
      <c r="J30" s="64">
        <f t="shared" si="3"/>
        <v>11.899699999999999</v>
      </c>
      <c r="K30"/>
      <c r="L30"/>
      <c r="M30"/>
    </row>
    <row r="31" spans="2:13" ht="14.5" thickBot="1">
      <c r="B31" s="94"/>
      <c r="C31" s="805"/>
      <c r="D31" s="95">
        <v>28</v>
      </c>
      <c r="E31" s="96">
        <v>23708</v>
      </c>
      <c r="G31" s="63">
        <f t="shared" si="0"/>
        <v>1975.67</v>
      </c>
      <c r="H31" s="63">
        <f t="shared" si="1"/>
        <v>1818.7</v>
      </c>
      <c r="I31" s="63">
        <f t="shared" si="2"/>
        <v>454.67</v>
      </c>
      <c r="J31" s="64">
        <f t="shared" si="3"/>
        <v>12.288500000000001</v>
      </c>
      <c r="K31"/>
      <c r="L31"/>
      <c r="M31"/>
    </row>
    <row r="34" spans="2:13" ht="13.5" thickBot="1">
      <c r="B34" s="7" t="s">
        <v>53</v>
      </c>
    </row>
    <row r="35" spans="2:13" ht="12.75" customHeight="1">
      <c r="B35" s="818" t="s">
        <v>58</v>
      </c>
      <c r="C35" s="819"/>
      <c r="D35" s="65"/>
      <c r="E35" s="66"/>
      <c r="G35" s="63"/>
      <c r="H35" s="63"/>
      <c r="I35" s="63"/>
      <c r="J35" s="64"/>
      <c r="K35"/>
      <c r="L35"/>
      <c r="M35"/>
    </row>
    <row r="36" spans="2:13">
      <c r="B36" s="820"/>
      <c r="C36" s="821"/>
      <c r="D36" s="67"/>
      <c r="E36" s="68"/>
      <c r="G36" s="63"/>
      <c r="H36" s="63"/>
      <c r="I36" s="63"/>
      <c r="J36" s="64"/>
      <c r="K36"/>
      <c r="L36"/>
      <c r="M36"/>
    </row>
    <row r="37" spans="2:13" ht="15.5">
      <c r="B37" s="820"/>
      <c r="C37" s="821"/>
      <c r="D37" s="69" t="s">
        <v>1</v>
      </c>
      <c r="E37" s="69" t="s">
        <v>47</v>
      </c>
      <c r="G37" s="63"/>
      <c r="H37" s="63"/>
      <c r="I37" s="63"/>
      <c r="J37" s="64"/>
      <c r="K37"/>
      <c r="L37"/>
      <c r="M37"/>
    </row>
    <row r="38" spans="2:13" ht="13" thickBot="1">
      <c r="B38" s="822"/>
      <c r="C38" s="823"/>
      <c r="D38" s="67"/>
      <c r="E38" s="68"/>
      <c r="G38" s="63"/>
      <c r="H38" s="63"/>
      <c r="I38" s="63"/>
      <c r="J38" s="64"/>
      <c r="K38"/>
      <c r="L38"/>
      <c r="M38"/>
    </row>
    <row r="39" spans="2:13" ht="14.5" thickBot="1">
      <c r="B39" s="812" t="s">
        <v>48</v>
      </c>
      <c r="C39" s="813"/>
      <c r="D39" s="70"/>
      <c r="E39" s="70"/>
      <c r="G39" s="71" t="s">
        <v>49</v>
      </c>
      <c r="H39" s="71" t="s">
        <v>50</v>
      </c>
      <c r="I39" s="71" t="s">
        <v>51</v>
      </c>
      <c r="J39" s="72" t="s">
        <v>52</v>
      </c>
      <c r="K39"/>
      <c r="L39"/>
      <c r="M39"/>
    </row>
    <row r="40" spans="2:13" ht="14">
      <c r="B40" s="814" t="s">
        <v>54</v>
      </c>
      <c r="C40" s="73"/>
      <c r="D40" s="73">
        <v>4</v>
      </c>
      <c r="E40" s="75">
        <v>12115</v>
      </c>
      <c r="G40" s="63">
        <f>ROUND((E40/12),2)</f>
        <v>1009.58</v>
      </c>
      <c r="H40" s="63">
        <f>ROUND((E40/365*28),2)</f>
        <v>929.37</v>
      </c>
      <c r="I40" s="63">
        <f>ROUND((E40/365*7),2)</f>
        <v>232.34</v>
      </c>
      <c r="J40" s="64">
        <f>ROUND((E40/365*7/37),4)</f>
        <v>6.2794999999999996</v>
      </c>
      <c r="K40"/>
      <c r="L40"/>
      <c r="M40"/>
    </row>
    <row r="41" spans="2:13" ht="14.5" thickBot="1">
      <c r="B41" s="815"/>
      <c r="C41" s="97"/>
      <c r="D41" s="76">
        <v>5</v>
      </c>
      <c r="E41" s="77">
        <v>12282</v>
      </c>
      <c r="G41" s="63">
        <f t="shared" ref="G41:G48" si="4">ROUND((E41/12),2)</f>
        <v>1023.5</v>
      </c>
      <c r="H41" s="63">
        <f t="shared" ref="H41:H48" si="5">ROUND((E41/365*28),2)</f>
        <v>942.18</v>
      </c>
      <c r="I41" s="63">
        <f t="shared" ref="I41:I48" si="6">ROUND((E41/365*7),2)</f>
        <v>235.55</v>
      </c>
      <c r="J41" s="64">
        <f t="shared" ref="J41:J48" si="7">ROUND((E41/365*7/37),4)</f>
        <v>6.3661000000000003</v>
      </c>
      <c r="K41"/>
      <c r="L41"/>
      <c r="M41"/>
    </row>
    <row r="42" spans="2:13" ht="14">
      <c r="B42" s="78"/>
      <c r="C42" s="803" t="s">
        <v>55</v>
      </c>
      <c r="D42" s="76">
        <v>6</v>
      </c>
      <c r="E42" s="77">
        <v>12459</v>
      </c>
      <c r="G42" s="63">
        <f t="shared" si="4"/>
        <v>1038.25</v>
      </c>
      <c r="H42" s="63">
        <f t="shared" si="5"/>
        <v>955.76</v>
      </c>
      <c r="I42" s="63">
        <f t="shared" si="6"/>
        <v>238.94</v>
      </c>
      <c r="J42" s="64">
        <f t="shared" si="7"/>
        <v>6.4577999999999998</v>
      </c>
      <c r="K42"/>
      <c r="L42"/>
      <c r="M42"/>
    </row>
    <row r="43" spans="2:13" ht="14.5" thickBot="1">
      <c r="B43" s="79"/>
      <c r="C43" s="805"/>
      <c r="D43" s="76">
        <v>7</v>
      </c>
      <c r="E43" s="77">
        <v>12757</v>
      </c>
      <c r="G43" s="63">
        <f t="shared" si="4"/>
        <v>1063.08</v>
      </c>
      <c r="H43" s="63">
        <f t="shared" si="5"/>
        <v>978.62</v>
      </c>
      <c r="I43" s="63">
        <f t="shared" si="6"/>
        <v>244.65</v>
      </c>
      <c r="J43" s="64">
        <f t="shared" si="7"/>
        <v>6.6123000000000003</v>
      </c>
      <c r="K43"/>
      <c r="L43"/>
      <c r="M43"/>
    </row>
    <row r="44" spans="2:13" ht="14">
      <c r="B44" s="803" t="s">
        <v>56</v>
      </c>
      <c r="C44" s="73"/>
      <c r="D44" s="76">
        <v>8</v>
      </c>
      <c r="E44" s="80">
        <v>13159</v>
      </c>
      <c r="G44" s="63">
        <f t="shared" si="4"/>
        <v>1096.58</v>
      </c>
      <c r="H44" s="63">
        <f t="shared" si="5"/>
        <v>1009.46</v>
      </c>
      <c r="I44" s="63">
        <f t="shared" si="6"/>
        <v>252.36</v>
      </c>
      <c r="J44" s="64">
        <f t="shared" si="7"/>
        <v>6.8207000000000004</v>
      </c>
      <c r="K44"/>
      <c r="L44"/>
      <c r="M44"/>
    </row>
    <row r="45" spans="2:13" ht="14.5" thickBot="1">
      <c r="B45" s="815"/>
      <c r="C45" s="97"/>
      <c r="D45" s="76">
        <v>9</v>
      </c>
      <c r="E45" s="80">
        <v>13559</v>
      </c>
      <c r="G45" s="63">
        <f t="shared" si="4"/>
        <v>1129.92</v>
      </c>
      <c r="H45" s="63">
        <f t="shared" si="5"/>
        <v>1040.1400000000001</v>
      </c>
      <c r="I45" s="63">
        <f t="shared" si="6"/>
        <v>260.04000000000002</v>
      </c>
      <c r="J45" s="64">
        <f t="shared" si="7"/>
        <v>7.0279999999999996</v>
      </c>
      <c r="K45"/>
      <c r="L45"/>
      <c r="M45"/>
    </row>
    <row r="46" spans="2:13" ht="14">
      <c r="B46" s="78"/>
      <c r="C46" s="803" t="s">
        <v>57</v>
      </c>
      <c r="D46" s="76">
        <v>10</v>
      </c>
      <c r="E46" s="80">
        <v>13844</v>
      </c>
      <c r="G46" s="63">
        <f t="shared" si="4"/>
        <v>1153.67</v>
      </c>
      <c r="H46" s="63">
        <f t="shared" si="5"/>
        <v>1062.01</v>
      </c>
      <c r="I46" s="63">
        <f t="shared" si="6"/>
        <v>265.5</v>
      </c>
      <c r="J46" s="64">
        <f t="shared" si="7"/>
        <v>7.1757</v>
      </c>
      <c r="K46"/>
      <c r="L46"/>
      <c r="M46"/>
    </row>
    <row r="47" spans="2:13" ht="14">
      <c r="B47" s="81"/>
      <c r="C47" s="804"/>
      <c r="D47" s="76">
        <v>11</v>
      </c>
      <c r="E47" s="80">
        <v>14703</v>
      </c>
      <c r="G47" s="63">
        <f t="shared" si="4"/>
        <v>1225.25</v>
      </c>
      <c r="H47" s="63">
        <f t="shared" si="5"/>
        <v>1127.9000000000001</v>
      </c>
      <c r="I47" s="63">
        <f t="shared" si="6"/>
        <v>281.98</v>
      </c>
      <c r="J47" s="64">
        <f t="shared" si="7"/>
        <v>7.6210000000000004</v>
      </c>
      <c r="K47"/>
      <c r="L47"/>
      <c r="M47"/>
    </row>
    <row r="48" spans="2:13" ht="14.5" thickBot="1">
      <c r="B48" s="94"/>
      <c r="C48" s="805"/>
      <c r="D48" s="95">
        <v>12</v>
      </c>
      <c r="E48" s="96">
        <v>15009</v>
      </c>
      <c r="G48" s="63">
        <f t="shared" si="4"/>
        <v>1250.75</v>
      </c>
      <c r="H48" s="63">
        <f t="shared" si="5"/>
        <v>1151.3800000000001</v>
      </c>
      <c r="I48" s="63">
        <f t="shared" si="6"/>
        <v>287.83999999999997</v>
      </c>
      <c r="J48" s="64">
        <f t="shared" si="7"/>
        <v>7.7796000000000003</v>
      </c>
      <c r="K48"/>
      <c r="L48"/>
      <c r="M48"/>
    </row>
    <row r="51" spans="1:13" ht="14">
      <c r="A51" s="806" t="s">
        <v>31</v>
      </c>
      <c r="B51" s="807"/>
      <c r="C51" s="807"/>
      <c r="D51" s="807"/>
      <c r="E51" s="807"/>
      <c r="F51" s="808"/>
      <c r="H51"/>
      <c r="J51"/>
      <c r="K51"/>
      <c r="L51"/>
      <c r="M51"/>
    </row>
    <row r="52" spans="1:13" ht="14">
      <c r="A52" s="39" t="s">
        <v>0</v>
      </c>
      <c r="B52" s="39" t="s">
        <v>1</v>
      </c>
      <c r="C52" s="39" t="s">
        <v>2</v>
      </c>
      <c r="D52" s="40" t="s">
        <v>3</v>
      </c>
      <c r="E52" s="39" t="s">
        <v>5</v>
      </c>
      <c r="F52" s="39" t="s">
        <v>4</v>
      </c>
      <c r="H52"/>
      <c r="J52"/>
      <c r="K52"/>
      <c r="L52"/>
      <c r="M52"/>
    </row>
    <row r="53" spans="1:13" ht="14">
      <c r="A53" s="33" t="s">
        <v>6</v>
      </c>
      <c r="B53" s="33">
        <v>29</v>
      </c>
      <c r="C53" s="37">
        <v>24646</v>
      </c>
      <c r="D53" s="35">
        <f>ROUND(F53/148,5)</f>
        <v>12.774660000000001</v>
      </c>
      <c r="E53" s="36">
        <f>SUM(C53/365*7)</f>
        <v>472.66301369863015</v>
      </c>
      <c r="F53" s="36">
        <f>ROUND(C53*28/365,2)</f>
        <v>1890.65</v>
      </c>
      <c r="H53"/>
      <c r="J53"/>
      <c r="K53"/>
      <c r="L53"/>
      <c r="M53"/>
    </row>
    <row r="54" spans="1:13" ht="14">
      <c r="A54" s="41"/>
      <c r="B54" s="33">
        <v>30</v>
      </c>
      <c r="C54" s="37">
        <v>25472</v>
      </c>
      <c r="D54" s="35">
        <v>13.202830000000001</v>
      </c>
      <c r="E54" s="36">
        <f>SUM(C54/365*7)</f>
        <v>488.50410958904109</v>
      </c>
      <c r="F54" s="36">
        <f t="shared" ref="F54:F59" si="8">ROUND(C54*28/365,2)</f>
        <v>1954.02</v>
      </c>
      <c r="H54"/>
      <c r="J54"/>
      <c r="K54"/>
      <c r="L54"/>
      <c r="M54"/>
    </row>
    <row r="55" spans="1:13" ht="14">
      <c r="A55" s="41"/>
      <c r="B55" s="33">
        <v>31</v>
      </c>
      <c r="C55" s="37">
        <v>26276</v>
      </c>
      <c r="D55" s="35">
        <f>ROUND(F55/148,5)</f>
        <v>13.619529999999999</v>
      </c>
      <c r="E55" s="36">
        <f>SUM(C55/365*7)</f>
        <v>503.92328767123291</v>
      </c>
      <c r="F55" s="36">
        <f t="shared" si="8"/>
        <v>2015.69</v>
      </c>
      <c r="H55"/>
      <c r="J55"/>
      <c r="K55"/>
      <c r="L55"/>
      <c r="M55"/>
    </row>
    <row r="56" spans="1:13" ht="14">
      <c r="A56" s="809" t="s">
        <v>23</v>
      </c>
      <c r="B56" s="810"/>
      <c r="C56" s="810"/>
      <c r="D56" s="810"/>
      <c r="E56" s="810"/>
      <c r="F56" s="811"/>
      <c r="H56"/>
      <c r="J56"/>
      <c r="K56"/>
      <c r="L56"/>
      <c r="M56"/>
    </row>
    <row r="57" spans="1:13" ht="14">
      <c r="A57" s="33" t="s">
        <v>7</v>
      </c>
      <c r="B57" s="33">
        <v>32</v>
      </c>
      <c r="C57" s="37">
        <v>27052</v>
      </c>
      <c r="D57" s="35">
        <f>ROUND(F57/148,5)</f>
        <v>14.02176</v>
      </c>
      <c r="E57" s="36">
        <f>SUM(C57/365*7)</f>
        <v>518.80547945205478</v>
      </c>
      <c r="F57" s="36">
        <f t="shared" si="8"/>
        <v>2075.2199999999998</v>
      </c>
      <c r="H57"/>
      <c r="J57"/>
      <c r="K57"/>
      <c r="L57"/>
      <c r="M57"/>
    </row>
    <row r="58" spans="1:13" ht="14">
      <c r="A58" s="41"/>
      <c r="B58" s="33">
        <v>33</v>
      </c>
      <c r="C58" s="37">
        <v>27849</v>
      </c>
      <c r="D58" s="35">
        <f>ROUND(F58/148,5)</f>
        <v>14.43486</v>
      </c>
      <c r="E58" s="36">
        <f>SUM(C58/365*7)</f>
        <v>534.09041095890416</v>
      </c>
      <c r="F58" s="36">
        <f t="shared" si="8"/>
        <v>2136.36</v>
      </c>
      <c r="H58"/>
      <c r="J58"/>
      <c r="K58"/>
      <c r="L58"/>
      <c r="M58"/>
    </row>
    <row r="59" spans="1:13" ht="14">
      <c r="A59" s="41"/>
      <c r="B59" s="33">
        <v>34</v>
      </c>
      <c r="C59" s="37">
        <v>28636</v>
      </c>
      <c r="D59" s="35">
        <f>ROUND(F59/148,5)</f>
        <v>14.84277</v>
      </c>
      <c r="E59" s="36">
        <f>SUM(C59/365*7)</f>
        <v>549.18356164383567</v>
      </c>
      <c r="F59" s="36">
        <f t="shared" si="8"/>
        <v>2196.73</v>
      </c>
      <c r="H59"/>
      <c r="J59"/>
      <c r="K59"/>
      <c r="L59"/>
      <c r="M59"/>
    </row>
    <row r="60" spans="1:13" ht="14">
      <c r="A60" s="806" t="s">
        <v>32</v>
      </c>
      <c r="B60" s="807"/>
      <c r="C60" s="807"/>
      <c r="D60" s="807"/>
      <c r="E60" s="807"/>
      <c r="F60" s="808"/>
      <c r="H60"/>
      <c r="J60"/>
      <c r="K60"/>
      <c r="L60"/>
      <c r="M60"/>
    </row>
    <row r="61" spans="1:13" ht="14">
      <c r="A61" s="39" t="s">
        <v>0</v>
      </c>
      <c r="B61" s="39" t="s">
        <v>1</v>
      </c>
      <c r="C61" s="39" t="s">
        <v>2</v>
      </c>
      <c r="D61" s="40" t="s">
        <v>3</v>
      </c>
      <c r="E61" s="39" t="s">
        <v>5</v>
      </c>
      <c r="F61" s="39" t="s">
        <v>4</v>
      </c>
      <c r="H61"/>
      <c r="J61"/>
      <c r="K61"/>
      <c r="L61"/>
      <c r="M61"/>
    </row>
    <row r="62" spans="1:13" ht="13.5">
      <c r="A62" s="45" t="s">
        <v>8</v>
      </c>
      <c r="B62" s="45">
        <v>33</v>
      </c>
      <c r="C62" s="46">
        <v>27849</v>
      </c>
      <c r="D62" s="47">
        <f>ROUND(F62/148,5)</f>
        <v>14.43486</v>
      </c>
      <c r="E62" s="48">
        <f>SUM(C62/365*7)</f>
        <v>534.09041095890416</v>
      </c>
      <c r="F62" s="48">
        <f>ROUND(C62*28/365,2)</f>
        <v>2136.36</v>
      </c>
      <c r="H62"/>
      <c r="J62"/>
      <c r="K62"/>
      <c r="L62"/>
      <c r="M62"/>
    </row>
    <row r="63" spans="1:13" ht="13.5">
      <c r="A63" s="50"/>
      <c r="B63" s="45">
        <v>34</v>
      </c>
      <c r="C63" s="46">
        <v>28636</v>
      </c>
      <c r="D63" s="47">
        <f t="shared" ref="D63:D110" si="9">ROUND(F63/148,5)</f>
        <v>14.84277</v>
      </c>
      <c r="E63" s="48">
        <f>SUM(C63/365*7)</f>
        <v>549.18356164383567</v>
      </c>
      <c r="F63" s="48">
        <f t="shared" ref="F63:F110" si="10">ROUND(C63*28/365,2)</f>
        <v>2196.73</v>
      </c>
      <c r="H63"/>
      <c r="J63"/>
      <c r="K63"/>
      <c r="L63"/>
      <c r="M63"/>
    </row>
    <row r="64" spans="1:13" ht="13.5">
      <c r="A64" s="50"/>
      <c r="B64" s="45">
        <v>35</v>
      </c>
      <c r="C64" s="46">
        <v>29236</v>
      </c>
      <c r="D64" s="47">
        <f t="shared" si="9"/>
        <v>15.153779999999999</v>
      </c>
      <c r="E64" s="48">
        <f>SUM(C64/365*7)</f>
        <v>560.69041095890407</v>
      </c>
      <c r="F64" s="48">
        <f t="shared" si="10"/>
        <v>2242.7600000000002</v>
      </c>
      <c r="H64"/>
      <c r="J64"/>
      <c r="K64"/>
      <c r="L64"/>
      <c r="M64"/>
    </row>
    <row r="65" spans="1:13" ht="13.5">
      <c r="A65" s="50"/>
      <c r="B65" s="45">
        <v>36</v>
      </c>
      <c r="C65" s="46">
        <v>30011</v>
      </c>
      <c r="D65" s="47">
        <f t="shared" si="9"/>
        <v>15.55547</v>
      </c>
      <c r="E65" s="48">
        <f>SUM(C65/365*7)</f>
        <v>575.55342465753426</v>
      </c>
      <c r="F65" s="48">
        <f t="shared" si="10"/>
        <v>2302.21</v>
      </c>
      <c r="H65"/>
      <c r="J65"/>
      <c r="K65"/>
      <c r="L65"/>
      <c r="M65"/>
    </row>
    <row r="66" spans="1:13" ht="13.5">
      <c r="A66" s="793" t="s">
        <v>23</v>
      </c>
      <c r="B66" s="794"/>
      <c r="C66" s="794"/>
      <c r="D66" s="794"/>
      <c r="E66" s="794"/>
      <c r="F66" s="795"/>
      <c r="H66"/>
      <c r="J66"/>
      <c r="K66"/>
      <c r="L66"/>
      <c r="M66"/>
    </row>
    <row r="67" spans="1:13" ht="13.5">
      <c r="A67" s="45" t="s">
        <v>9</v>
      </c>
      <c r="B67" s="45">
        <v>35</v>
      </c>
      <c r="C67" s="46">
        <v>29236</v>
      </c>
      <c r="D67" s="47">
        <f t="shared" si="9"/>
        <v>15.153779999999999</v>
      </c>
      <c r="E67" s="48">
        <f>SUM(C67/365*7)</f>
        <v>560.69041095890407</v>
      </c>
      <c r="F67" s="48">
        <f t="shared" si="10"/>
        <v>2242.7600000000002</v>
      </c>
      <c r="H67"/>
      <c r="J67"/>
      <c r="K67"/>
      <c r="L67"/>
      <c r="M67"/>
    </row>
    <row r="68" spans="1:13" ht="13.5">
      <c r="A68" s="50"/>
      <c r="B68" s="45">
        <v>36</v>
      </c>
      <c r="C68" s="46">
        <v>30011</v>
      </c>
      <c r="D68" s="47">
        <f t="shared" si="9"/>
        <v>15.55547</v>
      </c>
      <c r="E68" s="48">
        <f>SUM(C68/365*7)</f>
        <v>575.55342465753426</v>
      </c>
      <c r="F68" s="48">
        <f t="shared" si="10"/>
        <v>2302.21</v>
      </c>
      <c r="H68"/>
      <c r="J68"/>
      <c r="K68"/>
      <c r="L68"/>
      <c r="M68"/>
    </row>
    <row r="69" spans="1:13" ht="13.5">
      <c r="A69" s="50"/>
      <c r="B69" s="45">
        <v>37</v>
      </c>
      <c r="C69" s="46">
        <v>30851</v>
      </c>
      <c r="D69" s="47">
        <f t="shared" si="9"/>
        <v>15.990880000000001</v>
      </c>
      <c r="E69" s="48">
        <f>SUM(C69/365*7)</f>
        <v>591.66301369863015</v>
      </c>
      <c r="F69" s="48">
        <f t="shared" si="10"/>
        <v>2366.65</v>
      </c>
      <c r="H69"/>
      <c r="J69"/>
      <c r="K69"/>
      <c r="L69"/>
      <c r="M69"/>
    </row>
    <row r="70" spans="1:13" ht="13.5">
      <c r="A70" s="50"/>
      <c r="B70" s="45">
        <v>38</v>
      </c>
      <c r="C70" s="46">
        <v>31754</v>
      </c>
      <c r="D70" s="47">
        <f t="shared" si="9"/>
        <v>16.458919999999999</v>
      </c>
      <c r="E70" s="48">
        <f>SUM(C70/365*7)</f>
        <v>608.98082191780816</v>
      </c>
      <c r="F70" s="48">
        <f t="shared" si="10"/>
        <v>2435.92</v>
      </c>
      <c r="H70"/>
      <c r="J70"/>
      <c r="K70"/>
      <c r="L70"/>
      <c r="M70"/>
    </row>
    <row r="71" spans="1:13" ht="13.5">
      <c r="A71" s="793" t="s">
        <v>23</v>
      </c>
      <c r="B71" s="794"/>
      <c r="C71" s="794"/>
      <c r="D71" s="794"/>
      <c r="E71" s="794"/>
      <c r="F71" s="795"/>
      <c r="H71"/>
      <c r="J71"/>
      <c r="K71"/>
      <c r="L71"/>
      <c r="M71"/>
    </row>
    <row r="72" spans="1:13" ht="13.5">
      <c r="A72" s="45" t="s">
        <v>10</v>
      </c>
      <c r="B72" s="45">
        <v>38</v>
      </c>
      <c r="C72" s="46">
        <v>31754</v>
      </c>
      <c r="D72" s="47">
        <f t="shared" si="9"/>
        <v>16.458919999999999</v>
      </c>
      <c r="E72" s="48">
        <f>SUM(C72/365*7)</f>
        <v>608.98082191780816</v>
      </c>
      <c r="F72" s="48">
        <f t="shared" si="10"/>
        <v>2435.92</v>
      </c>
      <c r="H72"/>
      <c r="J72"/>
      <c r="K72"/>
      <c r="L72"/>
      <c r="M72"/>
    </row>
    <row r="73" spans="1:13" ht="13.5">
      <c r="A73" s="50"/>
      <c r="B73" s="45">
        <v>39</v>
      </c>
      <c r="C73" s="46">
        <v>32800</v>
      </c>
      <c r="D73" s="47">
        <f t="shared" si="9"/>
        <v>17.001080000000002</v>
      </c>
      <c r="E73" s="48">
        <f>SUM(C73/365*7)</f>
        <v>629.04109589041104</v>
      </c>
      <c r="F73" s="48">
        <f t="shared" si="10"/>
        <v>2516.16</v>
      </c>
      <c r="H73"/>
      <c r="J73"/>
      <c r="K73"/>
      <c r="L73"/>
      <c r="M73"/>
    </row>
    <row r="74" spans="1:13" ht="13.5">
      <c r="A74" s="50"/>
      <c r="B74" s="45">
        <v>40</v>
      </c>
      <c r="C74" s="46">
        <v>33661</v>
      </c>
      <c r="D74" s="47">
        <f t="shared" si="9"/>
        <v>17.44736</v>
      </c>
      <c r="E74" s="48">
        <f>SUM(C74/365*7)</f>
        <v>645.55342465753426</v>
      </c>
      <c r="F74" s="48">
        <f t="shared" si="10"/>
        <v>2582.21</v>
      </c>
      <c r="H74"/>
      <c r="J74"/>
      <c r="K74"/>
      <c r="L74"/>
      <c r="M74"/>
    </row>
    <row r="75" spans="1:13" ht="13.5">
      <c r="A75" s="50"/>
      <c r="B75" s="45">
        <v>41</v>
      </c>
      <c r="C75" s="46">
        <v>34549</v>
      </c>
      <c r="D75" s="47">
        <f t="shared" si="9"/>
        <v>17.907640000000001</v>
      </c>
      <c r="E75" s="48">
        <f>SUM(C75/365*7)</f>
        <v>662.58356164383565</v>
      </c>
      <c r="F75" s="48">
        <f t="shared" si="10"/>
        <v>2650.33</v>
      </c>
      <c r="H75"/>
      <c r="J75"/>
      <c r="K75"/>
      <c r="L75"/>
      <c r="M75"/>
    </row>
    <row r="76" spans="1:13" ht="13.5">
      <c r="A76" s="793" t="s">
        <v>23</v>
      </c>
      <c r="B76" s="794"/>
      <c r="C76" s="794"/>
      <c r="D76" s="794"/>
      <c r="E76" s="794"/>
      <c r="F76" s="795"/>
      <c r="H76"/>
      <c r="J76"/>
      <c r="K76"/>
      <c r="L76"/>
      <c r="M76"/>
    </row>
    <row r="77" spans="1:13" ht="13.5">
      <c r="A77" s="45" t="s">
        <v>11</v>
      </c>
      <c r="B77" s="45">
        <v>41</v>
      </c>
      <c r="C77" s="46">
        <v>34549</v>
      </c>
      <c r="D77" s="47">
        <f t="shared" si="9"/>
        <v>17.907640000000001</v>
      </c>
      <c r="E77" s="48">
        <f>SUM(C77/365*7)</f>
        <v>662.58356164383565</v>
      </c>
      <c r="F77" s="48">
        <f t="shared" si="10"/>
        <v>2650.33</v>
      </c>
      <c r="H77"/>
      <c r="J77"/>
      <c r="K77"/>
      <c r="L77"/>
      <c r="M77"/>
    </row>
    <row r="78" spans="1:13" ht="13.5">
      <c r="A78" s="50"/>
      <c r="B78" s="45">
        <v>42</v>
      </c>
      <c r="C78" s="46">
        <v>35430</v>
      </c>
      <c r="D78" s="47">
        <f t="shared" si="9"/>
        <v>18.364319999999999</v>
      </c>
      <c r="E78" s="48">
        <f>SUM(C78/365*7)</f>
        <v>679.47945205479448</v>
      </c>
      <c r="F78" s="48">
        <f t="shared" si="10"/>
        <v>2717.92</v>
      </c>
      <c r="H78"/>
      <c r="J78"/>
      <c r="K78"/>
      <c r="L78"/>
      <c r="M78"/>
    </row>
    <row r="79" spans="1:13" ht="13.5">
      <c r="A79" s="50"/>
      <c r="B79" s="45">
        <v>43</v>
      </c>
      <c r="C79" s="46">
        <v>36313</v>
      </c>
      <c r="D79" s="47">
        <f t="shared" si="9"/>
        <v>18.821960000000001</v>
      </c>
      <c r="E79" s="48">
        <f>SUM(C79/365*7)</f>
        <v>696.41369863013699</v>
      </c>
      <c r="F79" s="48">
        <f t="shared" si="10"/>
        <v>2785.65</v>
      </c>
      <c r="H79"/>
      <c r="J79"/>
      <c r="K79"/>
      <c r="L79"/>
      <c r="M79"/>
    </row>
    <row r="80" spans="1:13" ht="13.5">
      <c r="A80" s="50"/>
      <c r="B80" s="45">
        <v>44</v>
      </c>
      <c r="C80" s="46">
        <v>37206</v>
      </c>
      <c r="D80" s="47">
        <f t="shared" si="9"/>
        <v>19.284859999999998</v>
      </c>
      <c r="E80" s="48">
        <f>SUM(C80/365*7)</f>
        <v>713.53972602739725</v>
      </c>
      <c r="F80" s="48">
        <f t="shared" si="10"/>
        <v>2854.16</v>
      </c>
      <c r="H80"/>
      <c r="J80"/>
      <c r="K80"/>
      <c r="L80"/>
      <c r="M80"/>
    </row>
    <row r="81" spans="1:13" ht="13.5">
      <c r="A81" s="793" t="s">
        <v>23</v>
      </c>
      <c r="B81" s="794"/>
      <c r="C81" s="794"/>
      <c r="D81" s="794"/>
      <c r="E81" s="794"/>
      <c r="F81" s="795"/>
      <c r="H81"/>
      <c r="J81"/>
      <c r="K81"/>
      <c r="L81"/>
      <c r="M81"/>
    </row>
    <row r="82" spans="1:13" ht="13.5">
      <c r="A82" s="45" t="s">
        <v>12</v>
      </c>
      <c r="B82" s="45">
        <v>44</v>
      </c>
      <c r="C82" s="46">
        <v>37206</v>
      </c>
      <c r="D82" s="47">
        <f t="shared" si="9"/>
        <v>19.284859999999998</v>
      </c>
      <c r="E82" s="48">
        <f>SUM(C82/365*7)</f>
        <v>713.53972602739725</v>
      </c>
      <c r="F82" s="48">
        <f t="shared" si="10"/>
        <v>2854.16</v>
      </c>
      <c r="H82"/>
      <c r="J82"/>
      <c r="K82"/>
      <c r="L82"/>
      <c r="M82"/>
    </row>
    <row r="83" spans="1:13" ht="13.5">
      <c r="A83" s="50"/>
      <c r="B83" s="45">
        <v>45</v>
      </c>
      <c r="C83" s="46">
        <v>38042</v>
      </c>
      <c r="D83" s="47">
        <f t="shared" si="9"/>
        <v>19.71818</v>
      </c>
      <c r="E83" s="48">
        <f>SUM(C83/365*7)</f>
        <v>729.57260273972599</v>
      </c>
      <c r="F83" s="48">
        <f t="shared" si="10"/>
        <v>2918.29</v>
      </c>
      <c r="H83"/>
      <c r="J83"/>
      <c r="K83"/>
      <c r="L83"/>
      <c r="M83"/>
    </row>
    <row r="84" spans="1:13" ht="13.5">
      <c r="A84" s="50"/>
      <c r="B84" s="45">
        <v>46</v>
      </c>
      <c r="C84" s="46">
        <v>38961</v>
      </c>
      <c r="D84" s="47">
        <f t="shared" si="9"/>
        <v>20.19453</v>
      </c>
      <c r="E84" s="48">
        <f>SUM(C84/365*7)</f>
        <v>747.19726027397257</v>
      </c>
      <c r="F84" s="48">
        <f t="shared" si="10"/>
        <v>2988.79</v>
      </c>
      <c r="H84"/>
      <c r="J84"/>
      <c r="K84"/>
      <c r="L84"/>
      <c r="M84"/>
    </row>
    <row r="85" spans="1:13" ht="13.5">
      <c r="A85" s="50"/>
      <c r="B85" s="45">
        <v>47</v>
      </c>
      <c r="C85" s="46">
        <v>39855</v>
      </c>
      <c r="D85" s="47">
        <f t="shared" si="9"/>
        <v>20.657910000000001</v>
      </c>
      <c r="E85" s="48">
        <f>SUM(C85/365*7)</f>
        <v>764.34246575342468</v>
      </c>
      <c r="F85" s="48">
        <f t="shared" si="10"/>
        <v>3057.37</v>
      </c>
      <c r="H85"/>
      <c r="J85"/>
      <c r="K85"/>
      <c r="L85"/>
      <c r="M85"/>
    </row>
    <row r="86" spans="1:13" ht="13.5">
      <c r="A86" s="793" t="s">
        <v>23</v>
      </c>
      <c r="B86" s="794"/>
      <c r="C86" s="794"/>
      <c r="D86" s="794"/>
      <c r="E86" s="794"/>
      <c r="F86" s="795"/>
      <c r="H86"/>
      <c r="J86"/>
      <c r="K86"/>
      <c r="L86"/>
      <c r="M86"/>
    </row>
    <row r="87" spans="1:13" ht="13.5">
      <c r="A87" s="45" t="s">
        <v>13</v>
      </c>
      <c r="B87" s="45">
        <v>46</v>
      </c>
      <c r="C87" s="46">
        <v>38961</v>
      </c>
      <c r="D87" s="47">
        <f t="shared" si="9"/>
        <v>20.19453</v>
      </c>
      <c r="E87" s="48">
        <f>SUM(C87/365*7)</f>
        <v>747.19726027397257</v>
      </c>
      <c r="F87" s="48">
        <f t="shared" si="10"/>
        <v>2988.79</v>
      </c>
      <c r="H87"/>
      <c r="J87"/>
      <c r="K87"/>
      <c r="L87"/>
      <c r="M87"/>
    </row>
    <row r="88" spans="1:13" ht="13.5">
      <c r="A88" s="50"/>
      <c r="B88" s="45">
        <v>47</v>
      </c>
      <c r="C88" s="46">
        <v>39855</v>
      </c>
      <c r="D88" s="47">
        <f t="shared" si="9"/>
        <v>20.657910000000001</v>
      </c>
      <c r="E88" s="48">
        <f>SUM(C88/365*7)</f>
        <v>764.34246575342468</v>
      </c>
      <c r="F88" s="48">
        <f t="shared" si="10"/>
        <v>3057.37</v>
      </c>
      <c r="H88"/>
      <c r="J88"/>
      <c r="K88"/>
      <c r="L88"/>
      <c r="M88"/>
    </row>
    <row r="89" spans="1:13" ht="13.5">
      <c r="A89" s="50"/>
      <c r="B89" s="45">
        <v>48</v>
      </c>
      <c r="C89" s="46">
        <v>40741</v>
      </c>
      <c r="D89" s="47">
        <f t="shared" si="9"/>
        <v>21.117159999999998</v>
      </c>
      <c r="E89" s="48">
        <f>SUM(C89/365*7)</f>
        <v>781.33424657534249</v>
      </c>
      <c r="F89" s="48">
        <f t="shared" si="10"/>
        <v>3125.34</v>
      </c>
      <c r="H89"/>
      <c r="J89"/>
      <c r="K89"/>
      <c r="L89"/>
      <c r="M89"/>
    </row>
    <row r="90" spans="1:13" ht="13.5">
      <c r="A90" s="50"/>
      <c r="B90" s="45">
        <v>49</v>
      </c>
      <c r="C90" s="46">
        <v>41616</v>
      </c>
      <c r="D90" s="47">
        <f t="shared" si="9"/>
        <v>21.570679999999999</v>
      </c>
      <c r="E90" s="48">
        <f>SUM(C90/365*7)</f>
        <v>798.11506849315072</v>
      </c>
      <c r="F90" s="48">
        <f t="shared" si="10"/>
        <v>3192.46</v>
      </c>
      <c r="H90"/>
      <c r="J90"/>
      <c r="K90"/>
      <c r="L90"/>
      <c r="M90"/>
    </row>
    <row r="91" spans="1:13" ht="13.5">
      <c r="A91" s="798" t="s">
        <v>23</v>
      </c>
      <c r="B91" s="799"/>
      <c r="C91" s="799"/>
      <c r="D91" s="799"/>
      <c r="E91" s="799"/>
      <c r="F91" s="800"/>
      <c r="H91"/>
      <c r="J91"/>
      <c r="K91"/>
      <c r="L91"/>
      <c r="M91"/>
    </row>
    <row r="92" spans="1:13" ht="14">
      <c r="A92" s="38" t="s">
        <v>33</v>
      </c>
      <c r="B92" s="38"/>
      <c r="C92" s="38"/>
      <c r="D92" s="42" t="s">
        <v>23</v>
      </c>
      <c r="E92" s="43"/>
      <c r="F92" s="44" t="s">
        <v>23</v>
      </c>
      <c r="H92"/>
      <c r="J92"/>
      <c r="K92"/>
      <c r="L92"/>
      <c r="M92"/>
    </row>
    <row r="93" spans="1:13" ht="14">
      <c r="A93" s="801" t="s">
        <v>0</v>
      </c>
      <c r="B93" s="802"/>
      <c r="C93" s="39" t="s">
        <v>2</v>
      </c>
      <c r="D93" s="40" t="s">
        <v>3</v>
      </c>
      <c r="E93" s="39" t="s">
        <v>5</v>
      </c>
      <c r="F93" s="39" t="s">
        <v>4</v>
      </c>
      <c r="H93"/>
      <c r="J93"/>
      <c r="K93"/>
      <c r="L93"/>
      <c r="M93"/>
    </row>
    <row r="94" spans="1:13" ht="13.5">
      <c r="A94" s="796" t="s">
        <v>35</v>
      </c>
      <c r="B94" s="797"/>
      <c r="C94" s="51">
        <v>40738</v>
      </c>
      <c r="D94" s="47">
        <f t="shared" si="9"/>
        <v>21.11561</v>
      </c>
      <c r="E94" s="48">
        <f>SUM(C94/365*7)</f>
        <v>781.27671232876719</v>
      </c>
      <c r="F94" s="48">
        <f>ROUND(C94*28/365,2)</f>
        <v>3125.11</v>
      </c>
      <c r="H94"/>
      <c r="J94"/>
      <c r="K94"/>
      <c r="L94"/>
      <c r="M94"/>
    </row>
    <row r="95" spans="1:13" ht="13.5">
      <c r="A95" s="791" t="s">
        <v>23</v>
      </c>
      <c r="B95" s="792"/>
      <c r="C95" s="51">
        <v>41599</v>
      </c>
      <c r="D95" s="47">
        <f t="shared" si="9"/>
        <v>21.561889999999998</v>
      </c>
      <c r="E95" s="48">
        <f>SUM(C95/365*7)</f>
        <v>797.78904109589041</v>
      </c>
      <c r="F95" s="48">
        <f t="shared" si="10"/>
        <v>3191.16</v>
      </c>
      <c r="H95"/>
      <c r="J95"/>
      <c r="K95"/>
      <c r="L95"/>
      <c r="M95"/>
    </row>
    <row r="96" spans="1:13" ht="13.5">
      <c r="A96" s="791" t="s">
        <v>23</v>
      </c>
      <c r="B96" s="792"/>
      <c r="C96" s="51">
        <v>42473</v>
      </c>
      <c r="D96" s="47">
        <f t="shared" si="9"/>
        <v>22.014859999999999</v>
      </c>
      <c r="E96" s="48">
        <f>SUM(C96/365*7)</f>
        <v>814.55068493150679</v>
      </c>
      <c r="F96" s="48">
        <f t="shared" si="10"/>
        <v>3258.2</v>
      </c>
      <c r="H96"/>
      <c r="J96"/>
      <c r="K96"/>
      <c r="L96"/>
      <c r="M96"/>
    </row>
    <row r="97" spans="1:13" ht="13.5">
      <c r="A97" s="789"/>
      <c r="B97" s="790"/>
      <c r="C97" s="51">
        <v>43242</v>
      </c>
      <c r="D97" s="47">
        <f t="shared" si="9"/>
        <v>22.413450000000001</v>
      </c>
      <c r="E97" s="48">
        <f>SUM(C97/365*7)</f>
        <v>829.29863013698639</v>
      </c>
      <c r="F97" s="48">
        <f t="shared" si="10"/>
        <v>3317.19</v>
      </c>
      <c r="H97"/>
      <c r="J97"/>
      <c r="K97"/>
      <c r="L97"/>
      <c r="M97"/>
    </row>
    <row r="98" spans="1:13" ht="13.5">
      <c r="A98" s="789"/>
      <c r="B98" s="790"/>
      <c r="C98" s="51">
        <v>44025</v>
      </c>
      <c r="D98" s="47">
        <f t="shared" si="9"/>
        <v>22.819320000000001</v>
      </c>
      <c r="E98" s="48">
        <f>SUM(C98/365*7)</f>
        <v>844.31506849315065</v>
      </c>
      <c r="F98" s="48">
        <f t="shared" si="10"/>
        <v>3377.26</v>
      </c>
      <c r="H98"/>
      <c r="J98"/>
      <c r="K98"/>
      <c r="L98"/>
      <c r="M98"/>
    </row>
    <row r="99" spans="1:13" ht="13.5">
      <c r="A99" s="793" t="s">
        <v>23</v>
      </c>
      <c r="B99" s="794"/>
      <c r="C99" s="794"/>
      <c r="D99" s="794"/>
      <c r="E99" s="794"/>
      <c r="F99" s="795"/>
      <c r="H99"/>
      <c r="J99"/>
      <c r="K99"/>
      <c r="L99"/>
      <c r="M99"/>
    </row>
    <row r="100" spans="1:13" ht="13.5">
      <c r="A100" s="796" t="s">
        <v>36</v>
      </c>
      <c r="B100" s="797"/>
      <c r="C100" s="51">
        <v>43357</v>
      </c>
      <c r="D100" s="47">
        <f t="shared" si="9"/>
        <v>22.473109999999998</v>
      </c>
      <c r="E100" s="48">
        <f>SUM(C100/365*7)</f>
        <v>831.50410958904104</v>
      </c>
      <c r="F100" s="48">
        <f t="shared" si="10"/>
        <v>3326.02</v>
      </c>
      <c r="H100"/>
      <c r="J100"/>
      <c r="K100"/>
      <c r="L100"/>
      <c r="M100"/>
    </row>
    <row r="101" spans="1:13" ht="13.5">
      <c r="A101" s="791" t="s">
        <v>23</v>
      </c>
      <c r="B101" s="792"/>
      <c r="C101" s="51">
        <v>44123</v>
      </c>
      <c r="D101" s="47">
        <f t="shared" si="9"/>
        <v>22.870139999999999</v>
      </c>
      <c r="E101" s="48">
        <f>SUM(C101/365*7)</f>
        <v>846.19452054794522</v>
      </c>
      <c r="F101" s="48">
        <f t="shared" si="10"/>
        <v>3384.78</v>
      </c>
      <c r="H101"/>
      <c r="J101"/>
      <c r="K101"/>
      <c r="L101"/>
      <c r="M101"/>
    </row>
    <row r="102" spans="1:13" ht="13.5">
      <c r="A102" s="791" t="s">
        <v>23</v>
      </c>
      <c r="B102" s="792"/>
      <c r="C102" s="51">
        <v>44908</v>
      </c>
      <c r="D102" s="47">
        <f t="shared" si="9"/>
        <v>23.27703</v>
      </c>
      <c r="E102" s="48">
        <f>SUM(C102/365*7)</f>
        <v>861.24931506849316</v>
      </c>
      <c r="F102" s="48">
        <f t="shared" si="10"/>
        <v>3445</v>
      </c>
      <c r="H102"/>
      <c r="J102"/>
      <c r="K102"/>
      <c r="L102"/>
      <c r="M102"/>
    </row>
    <row r="103" spans="1:13" ht="13.5">
      <c r="A103" s="789"/>
      <c r="B103" s="790"/>
      <c r="C103" s="51">
        <v>45692</v>
      </c>
      <c r="D103" s="47">
        <f t="shared" si="9"/>
        <v>23.68338</v>
      </c>
      <c r="E103" s="48">
        <f>SUM(C103/365*7)</f>
        <v>876.28493150684926</v>
      </c>
      <c r="F103" s="48">
        <f t="shared" si="10"/>
        <v>3505.14</v>
      </c>
      <c r="H103"/>
      <c r="J103"/>
      <c r="K103"/>
      <c r="L103"/>
      <c r="M103"/>
    </row>
    <row r="104" spans="1:13" ht="13.5">
      <c r="A104" s="789"/>
      <c r="B104" s="790"/>
      <c r="C104" s="51">
        <v>46464</v>
      </c>
      <c r="D104" s="47">
        <f t="shared" si="9"/>
        <v>24.08351</v>
      </c>
      <c r="E104" s="48">
        <f>SUM(C104/365*7)</f>
        <v>891.09041095890416</v>
      </c>
      <c r="F104" s="48">
        <f t="shared" si="10"/>
        <v>3564.36</v>
      </c>
      <c r="H104"/>
      <c r="J104"/>
      <c r="K104"/>
      <c r="L104"/>
      <c r="M104"/>
    </row>
    <row r="105" spans="1:13" ht="13.5">
      <c r="A105" s="793" t="s">
        <v>23</v>
      </c>
      <c r="B105" s="794"/>
      <c r="C105" s="794"/>
      <c r="D105" s="794"/>
      <c r="E105" s="794"/>
      <c r="F105" s="795"/>
      <c r="H105"/>
      <c r="J105"/>
      <c r="K105"/>
      <c r="L105"/>
      <c r="M105"/>
    </row>
    <row r="106" spans="1:13" ht="13.5">
      <c r="A106" s="796" t="s">
        <v>40</v>
      </c>
      <c r="B106" s="797"/>
      <c r="C106" s="51">
        <v>45887</v>
      </c>
      <c r="D106" s="47">
        <f t="shared" si="9"/>
        <v>23.784459999999999</v>
      </c>
      <c r="E106" s="48">
        <f>SUM(C106/365*7)</f>
        <v>880.02465753424656</v>
      </c>
      <c r="F106" s="48">
        <f t="shared" si="10"/>
        <v>3520.1</v>
      </c>
      <c r="H106"/>
      <c r="J106"/>
      <c r="K106"/>
      <c r="L106"/>
      <c r="M106"/>
    </row>
    <row r="107" spans="1:13" ht="13.5">
      <c r="A107" s="791" t="s">
        <v>23</v>
      </c>
      <c r="B107" s="792"/>
      <c r="C107" s="51">
        <v>46666</v>
      </c>
      <c r="D107" s="47">
        <f t="shared" si="9"/>
        <v>24.18824</v>
      </c>
      <c r="E107" s="48">
        <f>SUM(C107/365*7)</f>
        <v>894.9643835616439</v>
      </c>
      <c r="F107" s="48">
        <f t="shared" si="10"/>
        <v>3579.86</v>
      </c>
      <c r="H107"/>
      <c r="J107"/>
      <c r="K107"/>
      <c r="L107"/>
      <c r="M107"/>
    </row>
    <row r="108" spans="1:13" ht="13.5">
      <c r="A108" s="791" t="s">
        <v>23</v>
      </c>
      <c r="B108" s="792"/>
      <c r="C108" s="51">
        <v>47457</v>
      </c>
      <c r="D108" s="47">
        <f t="shared" si="9"/>
        <v>24.598240000000001</v>
      </c>
      <c r="E108" s="48">
        <f>SUM(C108/365*7)</f>
        <v>910.13424657534256</v>
      </c>
      <c r="F108" s="48">
        <f t="shared" si="10"/>
        <v>3640.54</v>
      </c>
      <c r="H108"/>
      <c r="J108"/>
      <c r="K108"/>
      <c r="L108"/>
      <c r="M108"/>
    </row>
    <row r="109" spans="1:13" ht="13.5">
      <c r="A109" s="789"/>
      <c r="B109" s="790"/>
      <c r="C109" s="51">
        <v>48219</v>
      </c>
      <c r="D109" s="47">
        <f t="shared" si="9"/>
        <v>24.993179999999999</v>
      </c>
      <c r="E109" s="48">
        <f>SUM(C109/365*7)</f>
        <v>924.74794520547948</v>
      </c>
      <c r="F109" s="48">
        <f t="shared" si="10"/>
        <v>3698.99</v>
      </c>
      <c r="H109"/>
      <c r="J109"/>
      <c r="K109"/>
      <c r="L109"/>
      <c r="M109"/>
    </row>
    <row r="110" spans="1:13" ht="13.5">
      <c r="A110" s="789"/>
      <c r="B110" s="790"/>
      <c r="C110" s="51">
        <v>49004</v>
      </c>
      <c r="D110" s="47">
        <f t="shared" si="9"/>
        <v>25.400069999999999</v>
      </c>
      <c r="E110" s="48">
        <f>SUM(C110/365*7)</f>
        <v>939.80273972602743</v>
      </c>
      <c r="F110" s="48">
        <f t="shared" si="10"/>
        <v>3759.21</v>
      </c>
      <c r="H110"/>
      <c r="J110"/>
      <c r="K110"/>
      <c r="L110"/>
      <c r="M110"/>
    </row>
  </sheetData>
  <mergeCells count="40">
    <mergeCell ref="B11:B12"/>
    <mergeCell ref="C13:C15"/>
    <mergeCell ref="C28:C31"/>
    <mergeCell ref="B35:C38"/>
    <mergeCell ref="B2:C5"/>
    <mergeCell ref="B6:C6"/>
    <mergeCell ref="B7:B8"/>
    <mergeCell ref="C9:C10"/>
    <mergeCell ref="C46:C48"/>
    <mergeCell ref="A51:F51"/>
    <mergeCell ref="A56:F56"/>
    <mergeCell ref="A60:F60"/>
    <mergeCell ref="B39:C39"/>
    <mergeCell ref="B40:B41"/>
    <mergeCell ref="C42:C43"/>
    <mergeCell ref="B44:B45"/>
    <mergeCell ref="A86:F86"/>
    <mergeCell ref="A91:F91"/>
    <mergeCell ref="A93:B93"/>
    <mergeCell ref="A94:B94"/>
    <mergeCell ref="A66:F66"/>
    <mergeCell ref="A71:F71"/>
    <mergeCell ref="A76:F76"/>
    <mergeCell ref="A81:F81"/>
    <mergeCell ref="A99:F99"/>
    <mergeCell ref="A100:B100"/>
    <mergeCell ref="A101:B101"/>
    <mergeCell ref="A102:B102"/>
    <mergeCell ref="A95:B95"/>
    <mergeCell ref="A96:B96"/>
    <mergeCell ref="A97:B97"/>
    <mergeCell ref="A98:B98"/>
    <mergeCell ref="A103:B103"/>
    <mergeCell ref="A108:B108"/>
    <mergeCell ref="A109:B109"/>
    <mergeCell ref="A110:B110"/>
    <mergeCell ref="A104:B104"/>
    <mergeCell ref="A105:F105"/>
    <mergeCell ref="A106:B106"/>
    <mergeCell ref="A107:B107"/>
  </mergeCells>
  <phoneticPr fontId="3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F116"/>
  <sheetViews>
    <sheetView topLeftCell="A64" zoomScaleNormal="100" workbookViewId="0">
      <selection activeCell="A45" sqref="A45:IV104"/>
    </sheetView>
  </sheetViews>
  <sheetFormatPr defaultRowHeight="12.5"/>
  <cols>
    <col min="2" max="3" width="9.26953125" bestFit="1" customWidth="1"/>
    <col min="4" max="4" width="13" bestFit="1" customWidth="1"/>
    <col min="5" max="6" width="10.81640625" bestFit="1" customWidth="1"/>
  </cols>
  <sheetData>
    <row r="1" spans="1:6" ht="25">
      <c r="A1" s="827" t="s">
        <v>44</v>
      </c>
      <c r="B1" s="827"/>
      <c r="C1" s="827"/>
      <c r="D1" s="827"/>
      <c r="E1" s="827"/>
      <c r="F1" s="827"/>
    </row>
    <row r="2" spans="1:6" ht="15.5">
      <c r="A2" s="828" t="s">
        <v>46</v>
      </c>
      <c r="B2" s="829"/>
      <c r="C2" s="829"/>
      <c r="D2" s="829"/>
      <c r="E2" s="829"/>
      <c r="F2" s="830"/>
    </row>
    <row r="3" spans="1:6" ht="13">
      <c r="A3" s="831"/>
      <c r="B3" s="832"/>
      <c r="C3" s="832"/>
      <c r="D3" s="832"/>
      <c r="E3" s="832"/>
      <c r="F3" s="833"/>
    </row>
    <row r="4" spans="1:6" ht="13">
      <c r="A4" s="834" t="s">
        <v>14</v>
      </c>
      <c r="B4" s="835"/>
      <c r="C4" s="835"/>
      <c r="D4" s="835"/>
      <c r="E4" s="835"/>
      <c r="F4" s="836"/>
    </row>
    <row r="5" spans="1:6" ht="13">
      <c r="A5" s="27" t="s">
        <v>0</v>
      </c>
      <c r="B5" s="27" t="s">
        <v>1</v>
      </c>
      <c r="C5" s="27" t="s">
        <v>2</v>
      </c>
      <c r="D5" s="27" t="s">
        <v>3</v>
      </c>
      <c r="E5" s="27" t="s">
        <v>5</v>
      </c>
      <c r="F5" s="27" t="s">
        <v>4</v>
      </c>
    </row>
    <row r="6" spans="1:6" ht="14">
      <c r="A6" s="33" t="s">
        <v>15</v>
      </c>
      <c r="B6" s="33">
        <v>4</v>
      </c>
      <c r="C6" s="34">
        <v>12145</v>
      </c>
      <c r="D6" s="35">
        <f t="shared" ref="D6:D11" si="0">ROUND(F6/148,5)</f>
        <v>6.2950699999999999</v>
      </c>
      <c r="E6" s="36">
        <f t="shared" ref="E6:E11" si="1">SUM(C6/365*7)</f>
        <v>232.91780821917808</v>
      </c>
      <c r="F6" s="36">
        <f t="shared" ref="F6:F11" si="2">ROUND(C6*28/365,2)</f>
        <v>931.67</v>
      </c>
    </row>
    <row r="7" spans="1:6" ht="14">
      <c r="A7" s="33" t="s">
        <v>16</v>
      </c>
      <c r="B7" s="33">
        <v>5</v>
      </c>
      <c r="C7" s="34">
        <v>12312</v>
      </c>
      <c r="D7" s="35">
        <f t="shared" si="0"/>
        <v>6.3816199999999998</v>
      </c>
      <c r="E7" s="36">
        <f t="shared" si="1"/>
        <v>236.12054794520549</v>
      </c>
      <c r="F7" s="36">
        <f t="shared" si="2"/>
        <v>944.48</v>
      </c>
    </row>
    <row r="8" spans="1:6" ht="14">
      <c r="A8" s="33" t="s">
        <v>17</v>
      </c>
      <c r="B8" s="33">
        <v>6</v>
      </c>
      <c r="C8" s="34">
        <v>12489</v>
      </c>
      <c r="D8" s="35">
        <f t="shared" si="0"/>
        <v>6.4733799999999997</v>
      </c>
      <c r="E8" s="36">
        <f t="shared" si="1"/>
        <v>239.51506849315066</v>
      </c>
      <c r="F8" s="36">
        <f t="shared" si="2"/>
        <v>958.06</v>
      </c>
    </row>
    <row r="9" spans="1:6" ht="14">
      <c r="A9" s="33" t="s">
        <v>18</v>
      </c>
      <c r="B9" s="33">
        <v>7</v>
      </c>
      <c r="C9" s="37">
        <v>12787</v>
      </c>
      <c r="D9" s="35">
        <f t="shared" si="0"/>
        <v>6.62784</v>
      </c>
      <c r="E9" s="36">
        <f t="shared" si="1"/>
        <v>245.23013698630135</v>
      </c>
      <c r="F9" s="36">
        <f t="shared" si="2"/>
        <v>980.92</v>
      </c>
    </row>
    <row r="10" spans="1:6" ht="14">
      <c r="A10" s="33" t="s">
        <v>19</v>
      </c>
      <c r="B10" s="33">
        <v>8</v>
      </c>
      <c r="C10" s="37">
        <v>13189</v>
      </c>
      <c r="D10" s="35">
        <f t="shared" si="0"/>
        <v>6.83622</v>
      </c>
      <c r="E10" s="36">
        <f t="shared" si="1"/>
        <v>252.93972602739726</v>
      </c>
      <c r="F10" s="36">
        <f t="shared" si="2"/>
        <v>1011.76</v>
      </c>
    </row>
    <row r="11" spans="1:6" ht="14">
      <c r="A11" s="33" t="s">
        <v>20</v>
      </c>
      <c r="B11" s="33">
        <v>9</v>
      </c>
      <c r="C11" s="37">
        <v>13589</v>
      </c>
      <c r="D11" s="35">
        <f t="shared" si="0"/>
        <v>7.0435100000000004</v>
      </c>
      <c r="E11" s="36">
        <f t="shared" si="1"/>
        <v>260.61095890410957</v>
      </c>
      <c r="F11" s="36">
        <f t="shared" si="2"/>
        <v>1042.44</v>
      </c>
    </row>
    <row r="12" spans="1:6" ht="14">
      <c r="A12" s="837"/>
      <c r="B12" s="838"/>
      <c r="C12" s="838"/>
      <c r="D12" s="838"/>
      <c r="E12" s="838"/>
      <c r="F12" s="839"/>
    </row>
    <row r="13" spans="1:6" ht="14">
      <c r="A13" s="806" t="s">
        <v>21</v>
      </c>
      <c r="B13" s="807"/>
      <c r="C13" s="807"/>
      <c r="D13" s="807"/>
      <c r="E13" s="807"/>
      <c r="F13" s="808"/>
    </row>
    <row r="14" spans="1:6" ht="14">
      <c r="A14" s="806" t="s">
        <v>30</v>
      </c>
      <c r="B14" s="807"/>
      <c r="C14" s="807"/>
      <c r="D14" s="807"/>
      <c r="E14" s="807"/>
      <c r="F14" s="808"/>
    </row>
    <row r="15" spans="1:6" ht="14">
      <c r="A15" s="39" t="s">
        <v>0</v>
      </c>
      <c r="B15" s="39" t="s">
        <v>1</v>
      </c>
      <c r="C15" s="39" t="s">
        <v>2</v>
      </c>
      <c r="D15" s="40" t="s">
        <v>3</v>
      </c>
      <c r="E15" s="39" t="s">
        <v>5</v>
      </c>
      <c r="F15" s="39" t="s">
        <v>4</v>
      </c>
    </row>
    <row r="16" spans="1:6" ht="14">
      <c r="A16" s="33" t="s">
        <v>22</v>
      </c>
      <c r="B16" s="33">
        <v>4</v>
      </c>
      <c r="C16" s="34">
        <v>12145</v>
      </c>
      <c r="D16" s="35">
        <f>ROUND(F16/148,5)</f>
        <v>6.2950699999999999</v>
      </c>
      <c r="E16" s="36">
        <f t="shared" ref="E16:E21" si="3">SUM(C16/365*7)</f>
        <v>232.91780821917808</v>
      </c>
      <c r="F16" s="36">
        <f>ROUND(C16*28/365,2)</f>
        <v>931.67</v>
      </c>
    </row>
    <row r="17" spans="1:6" ht="14">
      <c r="A17" s="33" t="s">
        <v>23</v>
      </c>
      <c r="B17" s="33">
        <v>5</v>
      </c>
      <c r="C17" s="34">
        <v>12312</v>
      </c>
      <c r="D17" s="35">
        <f t="shared" ref="D17:D44" si="4">ROUND(F17/148,5)</f>
        <v>6.3816199999999998</v>
      </c>
      <c r="E17" s="36">
        <f t="shared" si="3"/>
        <v>236.12054794520549</v>
      </c>
      <c r="F17" s="36">
        <f t="shared" ref="F17:F43" si="5">ROUND(C17*28/365,2)</f>
        <v>944.48</v>
      </c>
    </row>
    <row r="18" spans="1:6" ht="14">
      <c r="A18" s="33" t="s">
        <v>23</v>
      </c>
      <c r="B18" s="33">
        <v>6</v>
      </c>
      <c r="C18" s="34">
        <v>12489</v>
      </c>
      <c r="D18" s="35">
        <f t="shared" si="4"/>
        <v>6.4733799999999997</v>
      </c>
      <c r="E18" s="36">
        <f t="shared" si="3"/>
        <v>239.51506849315066</v>
      </c>
      <c r="F18" s="36">
        <f t="shared" si="5"/>
        <v>958.06</v>
      </c>
    </row>
    <row r="19" spans="1:6" ht="14">
      <c r="A19" s="33" t="s">
        <v>23</v>
      </c>
      <c r="B19" s="33">
        <v>8</v>
      </c>
      <c r="C19" s="37">
        <v>13189</v>
      </c>
      <c r="D19" s="35">
        <f t="shared" si="4"/>
        <v>6.83622</v>
      </c>
      <c r="E19" s="36">
        <f t="shared" si="3"/>
        <v>252.93972602739726</v>
      </c>
      <c r="F19" s="36">
        <f t="shared" si="5"/>
        <v>1011.76</v>
      </c>
    </row>
    <row r="20" spans="1:6" ht="14">
      <c r="A20" s="33"/>
      <c r="B20" s="33">
        <v>10</v>
      </c>
      <c r="C20" s="37">
        <v>13874</v>
      </c>
      <c r="D20" s="35">
        <f t="shared" si="4"/>
        <v>7.1912799999999999</v>
      </c>
      <c r="E20" s="36">
        <f t="shared" si="3"/>
        <v>266.07671232876709</v>
      </c>
      <c r="F20" s="36">
        <f t="shared" si="5"/>
        <v>1064.31</v>
      </c>
    </row>
    <row r="21" spans="1:6" ht="14">
      <c r="A21" s="41"/>
      <c r="B21" s="33">
        <v>11</v>
      </c>
      <c r="C21" s="37">
        <v>14733</v>
      </c>
      <c r="D21" s="35">
        <f t="shared" si="4"/>
        <v>7.6364900000000002</v>
      </c>
      <c r="E21" s="36">
        <f t="shared" si="3"/>
        <v>282.55068493150685</v>
      </c>
      <c r="F21" s="36">
        <f t="shared" si="5"/>
        <v>1130.2</v>
      </c>
    </row>
    <row r="22" spans="1:6" ht="14">
      <c r="A22" s="840" t="s">
        <v>23</v>
      </c>
      <c r="B22" s="841"/>
      <c r="C22" s="841"/>
      <c r="D22" s="841"/>
      <c r="E22" s="841"/>
      <c r="F22" s="842"/>
    </row>
    <row r="23" spans="1:6" ht="14">
      <c r="A23" s="33" t="s">
        <v>24</v>
      </c>
      <c r="B23" s="33">
        <v>11</v>
      </c>
      <c r="C23" s="37">
        <v>14733</v>
      </c>
      <c r="D23" s="35">
        <f t="shared" si="4"/>
        <v>7.6364900000000002</v>
      </c>
      <c r="E23" s="36">
        <f>SUM(C23/365*7)</f>
        <v>282.55068493150685</v>
      </c>
      <c r="F23" s="36">
        <f t="shared" si="5"/>
        <v>1130.2</v>
      </c>
    </row>
    <row r="24" spans="1:6" ht="14">
      <c r="A24" s="41"/>
      <c r="B24" s="33">
        <v>12</v>
      </c>
      <c r="C24" s="37">
        <v>15039</v>
      </c>
      <c r="D24" s="35">
        <f t="shared" si="4"/>
        <v>7.79514</v>
      </c>
      <c r="E24" s="36">
        <f>SUM(C24/365*7)</f>
        <v>288.41917808219176</v>
      </c>
      <c r="F24" s="36">
        <f t="shared" si="5"/>
        <v>1153.68</v>
      </c>
    </row>
    <row r="25" spans="1:6" ht="14">
      <c r="A25" s="41"/>
      <c r="B25" s="33">
        <v>13</v>
      </c>
      <c r="C25" s="37">
        <v>15444</v>
      </c>
      <c r="D25" s="35">
        <f t="shared" si="4"/>
        <v>8.0050699999999999</v>
      </c>
      <c r="E25" s="36">
        <f>SUM(C25/365*7)</f>
        <v>296.18630136986303</v>
      </c>
      <c r="F25" s="36">
        <f t="shared" si="5"/>
        <v>1184.75</v>
      </c>
    </row>
    <row r="26" spans="1:6" ht="14">
      <c r="A26" s="809" t="s">
        <v>23</v>
      </c>
      <c r="B26" s="810"/>
      <c r="C26" s="810"/>
      <c r="D26" s="810"/>
      <c r="E26" s="810"/>
      <c r="F26" s="811"/>
    </row>
    <row r="27" spans="1:6" ht="14">
      <c r="A27" s="33" t="s">
        <v>26</v>
      </c>
      <c r="B27" s="33">
        <v>14</v>
      </c>
      <c r="C27" s="37">
        <v>15725</v>
      </c>
      <c r="D27" s="35">
        <f t="shared" si="4"/>
        <v>8.1506799999999995</v>
      </c>
      <c r="E27" s="36">
        <f>SUM(C27/365*7)</f>
        <v>301.57534246575341</v>
      </c>
      <c r="F27" s="36">
        <f t="shared" si="5"/>
        <v>1206.3</v>
      </c>
    </row>
    <row r="28" spans="1:6" ht="14">
      <c r="A28" s="41"/>
      <c r="B28" s="33">
        <v>15</v>
      </c>
      <c r="C28" s="37">
        <v>16054</v>
      </c>
      <c r="D28" s="35">
        <v>8.3212100000000007</v>
      </c>
      <c r="E28" s="36">
        <f>SUM(C28/365*7)</f>
        <v>307.88493150684928</v>
      </c>
      <c r="F28" s="36">
        <f t="shared" si="5"/>
        <v>1231.54</v>
      </c>
    </row>
    <row r="29" spans="1:6" ht="14">
      <c r="A29" s="41"/>
      <c r="B29" s="33">
        <v>16</v>
      </c>
      <c r="C29" s="37">
        <v>16440</v>
      </c>
      <c r="D29" s="35">
        <f t="shared" si="4"/>
        <v>8.5212800000000009</v>
      </c>
      <c r="E29" s="36">
        <f>SUM(C29/365*7)</f>
        <v>315.28767123287673</v>
      </c>
      <c r="F29" s="36">
        <f t="shared" si="5"/>
        <v>1261.1500000000001</v>
      </c>
    </row>
    <row r="30" spans="1:6" ht="14">
      <c r="A30" s="41"/>
      <c r="B30" s="33">
        <v>17</v>
      </c>
      <c r="C30" s="37">
        <v>16830</v>
      </c>
      <c r="D30" s="35">
        <f t="shared" si="4"/>
        <v>8.7234499999999997</v>
      </c>
      <c r="E30" s="36">
        <f>SUM(C30/365*7)</f>
        <v>322.76712328767121</v>
      </c>
      <c r="F30" s="36">
        <f t="shared" si="5"/>
        <v>1291.07</v>
      </c>
    </row>
    <row r="31" spans="1:6" ht="14">
      <c r="A31" s="809" t="s">
        <v>23</v>
      </c>
      <c r="B31" s="810"/>
      <c r="C31" s="810"/>
      <c r="D31" s="810"/>
      <c r="E31" s="810"/>
      <c r="F31" s="811"/>
    </row>
    <row r="32" spans="1:6" ht="14">
      <c r="A32" s="33" t="s">
        <v>27</v>
      </c>
      <c r="B32" s="33">
        <v>18</v>
      </c>
      <c r="C32" s="37">
        <v>17161</v>
      </c>
      <c r="D32" s="35">
        <f t="shared" si="4"/>
        <v>8.8949999999999996</v>
      </c>
      <c r="E32" s="36">
        <f>SUM(C32/365*7)</f>
        <v>329.11506849315072</v>
      </c>
      <c r="F32" s="36">
        <f t="shared" si="5"/>
        <v>1316.46</v>
      </c>
    </row>
    <row r="33" spans="1:6" ht="14">
      <c r="A33" s="41"/>
      <c r="B33" s="33">
        <v>19</v>
      </c>
      <c r="C33" s="37">
        <v>17802</v>
      </c>
      <c r="D33" s="35">
        <f t="shared" si="4"/>
        <v>9.2272300000000005</v>
      </c>
      <c r="E33" s="36">
        <f>SUM(C33/365*7)</f>
        <v>341.40821917808216</v>
      </c>
      <c r="F33" s="36">
        <f t="shared" si="5"/>
        <v>1365.63</v>
      </c>
    </row>
    <row r="34" spans="1:6" ht="14">
      <c r="A34" s="41"/>
      <c r="B34" s="33">
        <v>20</v>
      </c>
      <c r="C34" s="37">
        <v>18453</v>
      </c>
      <c r="D34" s="35">
        <f t="shared" si="4"/>
        <v>9.5646599999999999</v>
      </c>
      <c r="E34" s="36">
        <f>SUM(C34/365*7)</f>
        <v>353.89315068493153</v>
      </c>
      <c r="F34" s="36">
        <f t="shared" si="5"/>
        <v>1415.57</v>
      </c>
    </row>
    <row r="35" spans="1:6" ht="14">
      <c r="A35" s="41"/>
      <c r="B35" s="33">
        <v>21</v>
      </c>
      <c r="C35" s="37">
        <v>19126</v>
      </c>
      <c r="D35" s="35">
        <f t="shared" si="4"/>
        <v>9.9135100000000005</v>
      </c>
      <c r="E35" s="36">
        <f>SUM(C35/365*7)</f>
        <v>366.8</v>
      </c>
      <c r="F35" s="36">
        <f t="shared" si="5"/>
        <v>1467.2</v>
      </c>
    </row>
    <row r="36" spans="1:6" ht="14">
      <c r="A36" s="809" t="s">
        <v>23</v>
      </c>
      <c r="B36" s="810"/>
      <c r="C36" s="810"/>
      <c r="D36" s="810"/>
      <c r="E36" s="810"/>
      <c r="F36" s="811"/>
    </row>
    <row r="37" spans="1:6" ht="14">
      <c r="A37" s="33" t="s">
        <v>28</v>
      </c>
      <c r="B37" s="33">
        <v>22</v>
      </c>
      <c r="C37" s="37">
        <v>19621</v>
      </c>
      <c r="D37" s="35">
        <f t="shared" si="4"/>
        <v>10.170070000000001</v>
      </c>
      <c r="E37" s="36">
        <f>SUM(C37/365*7)</f>
        <v>376.2931506849315</v>
      </c>
      <c r="F37" s="36">
        <f t="shared" si="5"/>
        <v>1505.17</v>
      </c>
    </row>
    <row r="38" spans="1:6" ht="14">
      <c r="A38" s="41"/>
      <c r="B38" s="33">
        <v>23</v>
      </c>
      <c r="C38" s="37">
        <v>20198</v>
      </c>
      <c r="D38" s="35">
        <f t="shared" si="4"/>
        <v>10.469189999999999</v>
      </c>
      <c r="E38" s="36">
        <f>SUM(C38/365*7)</f>
        <v>387.35890410958905</v>
      </c>
      <c r="F38" s="36">
        <f t="shared" si="5"/>
        <v>1549.44</v>
      </c>
    </row>
    <row r="39" spans="1:6" ht="14">
      <c r="A39" s="41"/>
      <c r="B39" s="33">
        <v>24</v>
      </c>
      <c r="C39" s="37">
        <v>20858</v>
      </c>
      <c r="D39" s="35">
        <f t="shared" si="4"/>
        <v>10.81128</v>
      </c>
      <c r="E39" s="36">
        <f>SUM(C39/365*7)</f>
        <v>400.01643835616437</v>
      </c>
      <c r="F39" s="36">
        <f t="shared" si="5"/>
        <v>1600.07</v>
      </c>
    </row>
    <row r="40" spans="1:6" ht="14">
      <c r="A40" s="41"/>
      <c r="B40" s="33">
        <v>25</v>
      </c>
      <c r="C40" s="37">
        <v>21519</v>
      </c>
      <c r="D40" s="35">
        <f t="shared" si="4"/>
        <v>11.15385</v>
      </c>
      <c r="E40" s="36">
        <f>SUM(C40/365*7)</f>
        <v>412.69315068493148</v>
      </c>
      <c r="F40" s="36">
        <f t="shared" si="5"/>
        <v>1650.77</v>
      </c>
    </row>
    <row r="41" spans="1:6" ht="14">
      <c r="A41" s="809" t="s">
        <v>23</v>
      </c>
      <c r="B41" s="810"/>
      <c r="C41" s="810"/>
      <c r="D41" s="810"/>
      <c r="E41" s="810"/>
      <c r="F41" s="811"/>
    </row>
    <row r="42" spans="1:6" ht="14">
      <c r="A42" s="33" t="s">
        <v>29</v>
      </c>
      <c r="B42" s="33">
        <v>26</v>
      </c>
      <c r="C42" s="37">
        <v>22221</v>
      </c>
      <c r="D42" s="35">
        <v>11.517709999999999</v>
      </c>
      <c r="E42" s="36">
        <f>SUM(C42/365*7)</f>
        <v>426.15616438356165</v>
      </c>
      <c r="F42" s="36">
        <f t="shared" si="5"/>
        <v>1704.62</v>
      </c>
    </row>
    <row r="43" spans="1:6" ht="14">
      <c r="A43" s="41"/>
      <c r="B43" s="33">
        <v>27</v>
      </c>
      <c r="C43" s="37">
        <v>22958</v>
      </c>
      <c r="D43" s="35">
        <f t="shared" si="4"/>
        <v>11.89973</v>
      </c>
      <c r="E43" s="36">
        <f>SUM(C43/365*7)</f>
        <v>440.29041095890409</v>
      </c>
      <c r="F43" s="36">
        <f t="shared" si="5"/>
        <v>1761.16</v>
      </c>
    </row>
    <row r="44" spans="1:6" ht="14">
      <c r="A44" s="41"/>
      <c r="B44" s="33">
        <v>28</v>
      </c>
      <c r="C44" s="37">
        <v>23708</v>
      </c>
      <c r="D44" s="35">
        <f t="shared" si="4"/>
        <v>12.28851</v>
      </c>
      <c r="E44" s="36">
        <f>SUM(C44/365*7)</f>
        <v>454.6739726027397</v>
      </c>
      <c r="F44" s="36">
        <f>ROUND(C44*28/365,2)</f>
        <v>1818.7</v>
      </c>
    </row>
    <row r="45" spans="1:6" ht="14">
      <c r="A45" s="806" t="s">
        <v>31</v>
      </c>
      <c r="B45" s="807"/>
      <c r="C45" s="807"/>
      <c r="D45" s="807"/>
      <c r="E45" s="807"/>
      <c r="F45" s="808"/>
    </row>
    <row r="46" spans="1:6" ht="14">
      <c r="A46" s="39" t="s">
        <v>0</v>
      </c>
      <c r="B46" s="39" t="s">
        <v>1</v>
      </c>
      <c r="C46" s="39" t="s">
        <v>2</v>
      </c>
      <c r="D46" s="40" t="s">
        <v>3</v>
      </c>
      <c r="E46" s="39" t="s">
        <v>5</v>
      </c>
      <c r="F46" s="39" t="s">
        <v>4</v>
      </c>
    </row>
    <row r="47" spans="1:6" ht="14">
      <c r="A47" s="33" t="s">
        <v>6</v>
      </c>
      <c r="B47" s="33">
        <v>29</v>
      </c>
      <c r="C47" s="37">
        <v>24646</v>
      </c>
      <c r="D47" s="35">
        <f>ROUND(F47/148,5)</f>
        <v>12.774660000000001</v>
      </c>
      <c r="E47" s="36">
        <f>SUM(C47/365*7)</f>
        <v>472.66301369863015</v>
      </c>
      <c r="F47" s="36">
        <f>ROUND(C47*28/365,2)</f>
        <v>1890.65</v>
      </c>
    </row>
    <row r="48" spans="1:6" ht="14">
      <c r="A48" s="41"/>
      <c r="B48" s="33">
        <v>30</v>
      </c>
      <c r="C48" s="37">
        <v>25472</v>
      </c>
      <c r="D48" s="35">
        <v>13.202830000000001</v>
      </c>
      <c r="E48" s="36">
        <f>SUM(C48/365*7)</f>
        <v>488.50410958904109</v>
      </c>
      <c r="F48" s="36">
        <f t="shared" ref="F48:F53" si="6">ROUND(C48*28/365,2)</f>
        <v>1954.02</v>
      </c>
    </row>
    <row r="49" spans="1:6" ht="14">
      <c r="A49" s="41"/>
      <c r="B49" s="33">
        <v>31</v>
      </c>
      <c r="C49" s="37">
        <v>26276</v>
      </c>
      <c r="D49" s="35">
        <f>ROUND(F49/148,5)</f>
        <v>13.619529999999999</v>
      </c>
      <c r="E49" s="36">
        <f>SUM(C49/365*7)</f>
        <v>503.92328767123291</v>
      </c>
      <c r="F49" s="36">
        <f t="shared" si="6"/>
        <v>2015.69</v>
      </c>
    </row>
    <row r="50" spans="1:6" ht="14">
      <c r="A50" s="809" t="s">
        <v>23</v>
      </c>
      <c r="B50" s="810"/>
      <c r="C50" s="810"/>
      <c r="D50" s="810"/>
      <c r="E50" s="810"/>
      <c r="F50" s="811"/>
    </row>
    <row r="51" spans="1:6" ht="14">
      <c r="A51" s="33" t="s">
        <v>7</v>
      </c>
      <c r="B51" s="33">
        <v>32</v>
      </c>
      <c r="C51" s="37">
        <v>27052</v>
      </c>
      <c r="D51" s="35">
        <f>ROUND(F51/148,5)</f>
        <v>14.02176</v>
      </c>
      <c r="E51" s="36">
        <f>SUM(C51/365*7)</f>
        <v>518.80547945205478</v>
      </c>
      <c r="F51" s="36">
        <f t="shared" si="6"/>
        <v>2075.2199999999998</v>
      </c>
    </row>
    <row r="52" spans="1:6" ht="14">
      <c r="A52" s="41"/>
      <c r="B52" s="33">
        <v>33</v>
      </c>
      <c r="C52" s="37">
        <v>27849</v>
      </c>
      <c r="D52" s="35">
        <f>ROUND(F52/148,5)</f>
        <v>14.43486</v>
      </c>
      <c r="E52" s="36">
        <f>SUM(C52/365*7)</f>
        <v>534.09041095890416</v>
      </c>
      <c r="F52" s="36">
        <f t="shared" si="6"/>
        <v>2136.36</v>
      </c>
    </row>
    <row r="53" spans="1:6" ht="14">
      <c r="A53" s="41"/>
      <c r="B53" s="33">
        <v>34</v>
      </c>
      <c r="C53" s="37">
        <v>28636</v>
      </c>
      <c r="D53" s="35">
        <f>ROUND(F53/148,5)</f>
        <v>14.84277</v>
      </c>
      <c r="E53" s="36">
        <f>SUM(C53/365*7)</f>
        <v>549.18356164383567</v>
      </c>
      <c r="F53" s="36">
        <f t="shared" si="6"/>
        <v>2196.73</v>
      </c>
    </row>
    <row r="54" spans="1:6" ht="14">
      <c r="A54" s="806" t="s">
        <v>32</v>
      </c>
      <c r="B54" s="807"/>
      <c r="C54" s="807"/>
      <c r="D54" s="807"/>
      <c r="E54" s="807"/>
      <c r="F54" s="808"/>
    </row>
    <row r="55" spans="1:6" ht="14">
      <c r="A55" s="39" t="s">
        <v>0</v>
      </c>
      <c r="B55" s="39" t="s">
        <v>1</v>
      </c>
      <c r="C55" s="39" t="s">
        <v>2</v>
      </c>
      <c r="D55" s="40" t="s">
        <v>3</v>
      </c>
      <c r="E55" s="39" t="s">
        <v>5</v>
      </c>
      <c r="F55" s="39" t="s">
        <v>4</v>
      </c>
    </row>
    <row r="56" spans="1:6" ht="13.5">
      <c r="A56" s="45" t="s">
        <v>8</v>
      </c>
      <c r="B56" s="45">
        <v>33</v>
      </c>
      <c r="C56" s="46">
        <v>27849</v>
      </c>
      <c r="D56" s="47">
        <f>ROUND(F56/148,5)</f>
        <v>14.43486</v>
      </c>
      <c r="E56" s="48">
        <f>SUM(C56/365*7)</f>
        <v>534.09041095890416</v>
      </c>
      <c r="F56" s="48">
        <f>ROUND(C56*28/365,2)</f>
        <v>2136.36</v>
      </c>
    </row>
    <row r="57" spans="1:6" ht="13.5">
      <c r="A57" s="50"/>
      <c r="B57" s="45">
        <v>34</v>
      </c>
      <c r="C57" s="46">
        <v>28636</v>
      </c>
      <c r="D57" s="47">
        <f t="shared" ref="D57:D104" si="7">ROUND(F57/148,5)</f>
        <v>14.84277</v>
      </c>
      <c r="E57" s="48">
        <f>SUM(C57/365*7)</f>
        <v>549.18356164383567</v>
      </c>
      <c r="F57" s="48">
        <f t="shared" ref="F57:F104" si="8">ROUND(C57*28/365,2)</f>
        <v>2196.73</v>
      </c>
    </row>
    <row r="58" spans="1:6" ht="13.5">
      <c r="A58" s="50"/>
      <c r="B58" s="45">
        <v>35</v>
      </c>
      <c r="C58" s="46">
        <v>29236</v>
      </c>
      <c r="D58" s="47">
        <f t="shared" si="7"/>
        <v>15.153779999999999</v>
      </c>
      <c r="E58" s="48">
        <f>SUM(C58/365*7)</f>
        <v>560.69041095890407</v>
      </c>
      <c r="F58" s="48">
        <f t="shared" si="8"/>
        <v>2242.7600000000002</v>
      </c>
    </row>
    <row r="59" spans="1:6" ht="13.5">
      <c r="A59" s="50"/>
      <c r="B59" s="45">
        <v>36</v>
      </c>
      <c r="C59" s="46">
        <v>30011</v>
      </c>
      <c r="D59" s="47">
        <f t="shared" si="7"/>
        <v>15.55547</v>
      </c>
      <c r="E59" s="48">
        <f>SUM(C59/365*7)</f>
        <v>575.55342465753426</v>
      </c>
      <c r="F59" s="48">
        <f t="shared" si="8"/>
        <v>2302.21</v>
      </c>
    </row>
    <row r="60" spans="1:6" ht="13.5">
      <c r="A60" s="793" t="s">
        <v>23</v>
      </c>
      <c r="B60" s="794"/>
      <c r="C60" s="794"/>
      <c r="D60" s="794"/>
      <c r="E60" s="794"/>
      <c r="F60" s="795"/>
    </row>
    <row r="61" spans="1:6" ht="13.5">
      <c r="A61" s="45" t="s">
        <v>9</v>
      </c>
      <c r="B61" s="45">
        <v>35</v>
      </c>
      <c r="C61" s="46">
        <v>29236</v>
      </c>
      <c r="D61" s="47">
        <f t="shared" si="7"/>
        <v>15.153779999999999</v>
      </c>
      <c r="E61" s="48">
        <f>SUM(C61/365*7)</f>
        <v>560.69041095890407</v>
      </c>
      <c r="F61" s="48">
        <f t="shared" si="8"/>
        <v>2242.7600000000002</v>
      </c>
    </row>
    <row r="62" spans="1:6" ht="13.5">
      <c r="A62" s="50"/>
      <c r="B62" s="45">
        <v>36</v>
      </c>
      <c r="C62" s="46">
        <v>30011</v>
      </c>
      <c r="D62" s="47">
        <f t="shared" si="7"/>
        <v>15.55547</v>
      </c>
      <c r="E62" s="48">
        <f>SUM(C62/365*7)</f>
        <v>575.55342465753426</v>
      </c>
      <c r="F62" s="48">
        <f t="shared" si="8"/>
        <v>2302.21</v>
      </c>
    </row>
    <row r="63" spans="1:6" ht="13.5">
      <c r="A63" s="50"/>
      <c r="B63" s="45">
        <v>37</v>
      </c>
      <c r="C63" s="46">
        <v>30851</v>
      </c>
      <c r="D63" s="47">
        <f t="shared" si="7"/>
        <v>15.990880000000001</v>
      </c>
      <c r="E63" s="48">
        <f>SUM(C63/365*7)</f>
        <v>591.66301369863015</v>
      </c>
      <c r="F63" s="48">
        <f t="shared" si="8"/>
        <v>2366.65</v>
      </c>
    </row>
    <row r="64" spans="1:6" ht="13.5">
      <c r="A64" s="50"/>
      <c r="B64" s="45">
        <v>38</v>
      </c>
      <c r="C64" s="46">
        <v>31754</v>
      </c>
      <c r="D64" s="47">
        <f t="shared" si="7"/>
        <v>16.458919999999999</v>
      </c>
      <c r="E64" s="48">
        <f>SUM(C64/365*7)</f>
        <v>608.98082191780816</v>
      </c>
      <c r="F64" s="48">
        <f t="shared" si="8"/>
        <v>2435.92</v>
      </c>
    </row>
    <row r="65" spans="1:6" ht="13.5">
      <c r="A65" s="793" t="s">
        <v>23</v>
      </c>
      <c r="B65" s="794"/>
      <c r="C65" s="794"/>
      <c r="D65" s="794"/>
      <c r="E65" s="794"/>
      <c r="F65" s="795"/>
    </row>
    <row r="66" spans="1:6" ht="13.5">
      <c r="A66" s="45" t="s">
        <v>10</v>
      </c>
      <c r="B66" s="45">
        <v>38</v>
      </c>
      <c r="C66" s="46">
        <v>31754</v>
      </c>
      <c r="D66" s="47">
        <f t="shared" si="7"/>
        <v>16.458919999999999</v>
      </c>
      <c r="E66" s="48">
        <f>SUM(C66/365*7)</f>
        <v>608.98082191780816</v>
      </c>
      <c r="F66" s="48">
        <f t="shared" si="8"/>
        <v>2435.92</v>
      </c>
    </row>
    <row r="67" spans="1:6" ht="13.5">
      <c r="A67" s="50"/>
      <c r="B67" s="45">
        <v>39</v>
      </c>
      <c r="C67" s="46">
        <v>32800</v>
      </c>
      <c r="D67" s="47">
        <f t="shared" si="7"/>
        <v>17.001080000000002</v>
      </c>
      <c r="E67" s="48">
        <f>SUM(C67/365*7)</f>
        <v>629.04109589041104</v>
      </c>
      <c r="F67" s="48">
        <f t="shared" si="8"/>
        <v>2516.16</v>
      </c>
    </row>
    <row r="68" spans="1:6" ht="13.5">
      <c r="A68" s="50"/>
      <c r="B68" s="45">
        <v>40</v>
      </c>
      <c r="C68" s="46">
        <v>33661</v>
      </c>
      <c r="D68" s="47">
        <f t="shared" si="7"/>
        <v>17.44736</v>
      </c>
      <c r="E68" s="48">
        <f>SUM(C68/365*7)</f>
        <v>645.55342465753426</v>
      </c>
      <c r="F68" s="48">
        <f t="shared" si="8"/>
        <v>2582.21</v>
      </c>
    </row>
    <row r="69" spans="1:6" ht="13.5">
      <c r="A69" s="50"/>
      <c r="B69" s="45">
        <v>41</v>
      </c>
      <c r="C69" s="46">
        <v>34549</v>
      </c>
      <c r="D69" s="47">
        <f t="shared" si="7"/>
        <v>17.907640000000001</v>
      </c>
      <c r="E69" s="48">
        <f>SUM(C69/365*7)</f>
        <v>662.58356164383565</v>
      </c>
      <c r="F69" s="48">
        <f t="shared" si="8"/>
        <v>2650.33</v>
      </c>
    </row>
    <row r="70" spans="1:6" ht="13.5">
      <c r="A70" s="793" t="s">
        <v>23</v>
      </c>
      <c r="B70" s="794"/>
      <c r="C70" s="794"/>
      <c r="D70" s="794"/>
      <c r="E70" s="794"/>
      <c r="F70" s="795"/>
    </row>
    <row r="71" spans="1:6" ht="13.5">
      <c r="A71" s="45" t="s">
        <v>11</v>
      </c>
      <c r="B71" s="45">
        <v>41</v>
      </c>
      <c r="C71" s="46">
        <v>34549</v>
      </c>
      <c r="D71" s="47">
        <f t="shared" si="7"/>
        <v>17.907640000000001</v>
      </c>
      <c r="E71" s="48">
        <f>SUM(C71/365*7)</f>
        <v>662.58356164383565</v>
      </c>
      <c r="F71" s="48">
        <f t="shared" si="8"/>
        <v>2650.33</v>
      </c>
    </row>
    <row r="72" spans="1:6" ht="13.5">
      <c r="A72" s="50"/>
      <c r="B72" s="45">
        <v>42</v>
      </c>
      <c r="C72" s="46">
        <v>35430</v>
      </c>
      <c r="D72" s="47">
        <f t="shared" si="7"/>
        <v>18.364319999999999</v>
      </c>
      <c r="E72" s="48">
        <f>SUM(C72/365*7)</f>
        <v>679.47945205479448</v>
      </c>
      <c r="F72" s="48">
        <f t="shared" si="8"/>
        <v>2717.92</v>
      </c>
    </row>
    <row r="73" spans="1:6" ht="13.5">
      <c r="A73" s="50"/>
      <c r="B73" s="45">
        <v>43</v>
      </c>
      <c r="C73" s="46">
        <v>36313</v>
      </c>
      <c r="D73" s="47">
        <f t="shared" si="7"/>
        <v>18.821960000000001</v>
      </c>
      <c r="E73" s="48">
        <f>SUM(C73/365*7)</f>
        <v>696.41369863013699</v>
      </c>
      <c r="F73" s="48">
        <f t="shared" si="8"/>
        <v>2785.65</v>
      </c>
    </row>
    <row r="74" spans="1:6" ht="13.5">
      <c r="A74" s="50"/>
      <c r="B74" s="45">
        <v>44</v>
      </c>
      <c r="C74" s="46">
        <v>37206</v>
      </c>
      <c r="D74" s="47">
        <f t="shared" si="7"/>
        <v>19.284859999999998</v>
      </c>
      <c r="E74" s="48">
        <f>SUM(C74/365*7)</f>
        <v>713.53972602739725</v>
      </c>
      <c r="F74" s="48">
        <f t="shared" si="8"/>
        <v>2854.16</v>
      </c>
    </row>
    <row r="75" spans="1:6" ht="13.5">
      <c r="A75" s="793" t="s">
        <v>23</v>
      </c>
      <c r="B75" s="794"/>
      <c r="C75" s="794"/>
      <c r="D75" s="794"/>
      <c r="E75" s="794"/>
      <c r="F75" s="795"/>
    </row>
    <row r="76" spans="1:6" ht="13.5">
      <c r="A76" s="45" t="s">
        <v>12</v>
      </c>
      <c r="B76" s="45">
        <v>44</v>
      </c>
      <c r="C76" s="46">
        <v>37206</v>
      </c>
      <c r="D76" s="47">
        <f t="shared" si="7"/>
        <v>19.284859999999998</v>
      </c>
      <c r="E76" s="48">
        <f>SUM(C76/365*7)</f>
        <v>713.53972602739725</v>
      </c>
      <c r="F76" s="48">
        <f t="shared" si="8"/>
        <v>2854.16</v>
      </c>
    </row>
    <row r="77" spans="1:6" ht="13.5">
      <c r="A77" s="50"/>
      <c r="B77" s="45">
        <v>45</v>
      </c>
      <c r="C77" s="46">
        <v>38042</v>
      </c>
      <c r="D77" s="47">
        <f t="shared" si="7"/>
        <v>19.71818</v>
      </c>
      <c r="E77" s="48">
        <f>SUM(C77/365*7)</f>
        <v>729.57260273972599</v>
      </c>
      <c r="F77" s="48">
        <f t="shared" si="8"/>
        <v>2918.29</v>
      </c>
    </row>
    <row r="78" spans="1:6" ht="13.5">
      <c r="A78" s="50"/>
      <c r="B78" s="45">
        <v>46</v>
      </c>
      <c r="C78" s="46">
        <v>38961</v>
      </c>
      <c r="D78" s="47">
        <f t="shared" si="7"/>
        <v>20.19453</v>
      </c>
      <c r="E78" s="48">
        <f>SUM(C78/365*7)</f>
        <v>747.19726027397257</v>
      </c>
      <c r="F78" s="48">
        <f t="shared" si="8"/>
        <v>2988.79</v>
      </c>
    </row>
    <row r="79" spans="1:6" ht="13.5">
      <c r="A79" s="50"/>
      <c r="B79" s="45">
        <v>47</v>
      </c>
      <c r="C79" s="46">
        <v>39855</v>
      </c>
      <c r="D79" s="47">
        <f t="shared" si="7"/>
        <v>20.657910000000001</v>
      </c>
      <c r="E79" s="48">
        <f>SUM(C79/365*7)</f>
        <v>764.34246575342468</v>
      </c>
      <c r="F79" s="48">
        <f t="shared" si="8"/>
        <v>3057.37</v>
      </c>
    </row>
    <row r="80" spans="1:6" ht="13.5">
      <c r="A80" s="793" t="s">
        <v>23</v>
      </c>
      <c r="B80" s="794"/>
      <c r="C80" s="794"/>
      <c r="D80" s="794"/>
      <c r="E80" s="794"/>
      <c r="F80" s="795"/>
    </row>
    <row r="81" spans="1:6" ht="13.5">
      <c r="A81" s="45" t="s">
        <v>13</v>
      </c>
      <c r="B81" s="45">
        <v>46</v>
      </c>
      <c r="C81" s="46">
        <v>38961</v>
      </c>
      <c r="D81" s="47">
        <f t="shared" si="7"/>
        <v>20.19453</v>
      </c>
      <c r="E81" s="48">
        <f>SUM(C81/365*7)</f>
        <v>747.19726027397257</v>
      </c>
      <c r="F81" s="48">
        <f t="shared" si="8"/>
        <v>2988.79</v>
      </c>
    </row>
    <row r="82" spans="1:6" ht="13.5">
      <c r="A82" s="50"/>
      <c r="B82" s="45">
        <v>47</v>
      </c>
      <c r="C82" s="46">
        <v>39855</v>
      </c>
      <c r="D82" s="47">
        <f t="shared" si="7"/>
        <v>20.657910000000001</v>
      </c>
      <c r="E82" s="48">
        <f>SUM(C82/365*7)</f>
        <v>764.34246575342468</v>
      </c>
      <c r="F82" s="48">
        <f t="shared" si="8"/>
        <v>3057.37</v>
      </c>
    </row>
    <row r="83" spans="1:6" ht="13.5">
      <c r="A83" s="50"/>
      <c r="B83" s="45">
        <v>48</v>
      </c>
      <c r="C83" s="46">
        <v>40741</v>
      </c>
      <c r="D83" s="47">
        <f t="shared" si="7"/>
        <v>21.117159999999998</v>
      </c>
      <c r="E83" s="48">
        <f>SUM(C83/365*7)</f>
        <v>781.33424657534249</v>
      </c>
      <c r="F83" s="48">
        <f t="shared" si="8"/>
        <v>3125.34</v>
      </c>
    </row>
    <row r="84" spans="1:6" ht="13.5">
      <c r="A84" s="50"/>
      <c r="B84" s="45">
        <v>49</v>
      </c>
      <c r="C84" s="46">
        <v>41616</v>
      </c>
      <c r="D84" s="47">
        <f t="shared" si="7"/>
        <v>21.570679999999999</v>
      </c>
      <c r="E84" s="48">
        <f>SUM(C84/365*7)</f>
        <v>798.11506849315072</v>
      </c>
      <c r="F84" s="48">
        <f t="shared" si="8"/>
        <v>3192.46</v>
      </c>
    </row>
    <row r="85" spans="1:6" ht="13.5">
      <c r="A85" s="798" t="s">
        <v>23</v>
      </c>
      <c r="B85" s="799"/>
      <c r="C85" s="799"/>
      <c r="D85" s="799"/>
      <c r="E85" s="799"/>
      <c r="F85" s="800"/>
    </row>
    <row r="86" spans="1:6" ht="14">
      <c r="A86" s="38" t="s">
        <v>33</v>
      </c>
      <c r="B86" s="38"/>
      <c r="C86" s="38"/>
      <c r="D86" s="42" t="s">
        <v>23</v>
      </c>
      <c r="E86" s="43"/>
      <c r="F86" s="44" t="s">
        <v>23</v>
      </c>
    </row>
    <row r="87" spans="1:6" ht="14">
      <c r="A87" s="801" t="s">
        <v>0</v>
      </c>
      <c r="B87" s="802"/>
      <c r="C87" s="39" t="s">
        <v>2</v>
      </c>
      <c r="D87" s="40" t="s">
        <v>3</v>
      </c>
      <c r="E87" s="39" t="s">
        <v>5</v>
      </c>
      <c r="F87" s="39" t="s">
        <v>4</v>
      </c>
    </row>
    <row r="88" spans="1:6" ht="13.5">
      <c r="A88" s="796" t="s">
        <v>35</v>
      </c>
      <c r="B88" s="797"/>
      <c r="C88" s="51">
        <v>40738</v>
      </c>
      <c r="D88" s="47">
        <f t="shared" si="7"/>
        <v>21.11561</v>
      </c>
      <c r="E88" s="48">
        <f>SUM(C88/365*7)</f>
        <v>781.27671232876719</v>
      </c>
      <c r="F88" s="48">
        <f>ROUND(C88*28/365,2)</f>
        <v>3125.11</v>
      </c>
    </row>
    <row r="89" spans="1:6" ht="13.5">
      <c r="A89" s="791" t="s">
        <v>23</v>
      </c>
      <c r="B89" s="792"/>
      <c r="C89" s="51">
        <v>41599</v>
      </c>
      <c r="D89" s="47">
        <f t="shared" si="7"/>
        <v>21.561889999999998</v>
      </c>
      <c r="E89" s="48">
        <f>SUM(C89/365*7)</f>
        <v>797.78904109589041</v>
      </c>
      <c r="F89" s="48">
        <f t="shared" si="8"/>
        <v>3191.16</v>
      </c>
    </row>
    <row r="90" spans="1:6" ht="13.5">
      <c r="A90" s="791" t="s">
        <v>23</v>
      </c>
      <c r="B90" s="792"/>
      <c r="C90" s="51">
        <v>42473</v>
      </c>
      <c r="D90" s="47">
        <f t="shared" si="7"/>
        <v>22.014859999999999</v>
      </c>
      <c r="E90" s="48">
        <f>SUM(C90/365*7)</f>
        <v>814.55068493150679</v>
      </c>
      <c r="F90" s="48">
        <f t="shared" si="8"/>
        <v>3258.2</v>
      </c>
    </row>
    <row r="91" spans="1:6" ht="13.5">
      <c r="A91" s="789"/>
      <c r="B91" s="790"/>
      <c r="C91" s="51">
        <v>43242</v>
      </c>
      <c r="D91" s="47">
        <f t="shared" si="7"/>
        <v>22.413450000000001</v>
      </c>
      <c r="E91" s="48">
        <f>SUM(C91/365*7)</f>
        <v>829.29863013698639</v>
      </c>
      <c r="F91" s="48">
        <f t="shared" si="8"/>
        <v>3317.19</v>
      </c>
    </row>
    <row r="92" spans="1:6" ht="13.5">
      <c r="A92" s="789"/>
      <c r="B92" s="790"/>
      <c r="C92" s="51">
        <v>44025</v>
      </c>
      <c r="D92" s="47">
        <f t="shared" si="7"/>
        <v>22.819320000000001</v>
      </c>
      <c r="E92" s="48">
        <f>SUM(C92/365*7)</f>
        <v>844.31506849315065</v>
      </c>
      <c r="F92" s="48">
        <f t="shared" si="8"/>
        <v>3377.26</v>
      </c>
    </row>
    <row r="93" spans="1:6" ht="13.5">
      <c r="A93" s="793" t="s">
        <v>23</v>
      </c>
      <c r="B93" s="794"/>
      <c r="C93" s="794"/>
      <c r="D93" s="794"/>
      <c r="E93" s="794"/>
      <c r="F93" s="795"/>
    </row>
    <row r="94" spans="1:6" ht="13.5">
      <c r="A94" s="796" t="s">
        <v>36</v>
      </c>
      <c r="B94" s="797"/>
      <c r="C94" s="51">
        <v>43357</v>
      </c>
      <c r="D94" s="47">
        <f t="shared" si="7"/>
        <v>22.473109999999998</v>
      </c>
      <c r="E94" s="48">
        <f>SUM(C94/365*7)</f>
        <v>831.50410958904104</v>
      </c>
      <c r="F94" s="48">
        <f t="shared" si="8"/>
        <v>3326.02</v>
      </c>
    </row>
    <row r="95" spans="1:6" ht="13.5">
      <c r="A95" s="791" t="s">
        <v>23</v>
      </c>
      <c r="B95" s="792"/>
      <c r="C95" s="51">
        <v>44123</v>
      </c>
      <c r="D95" s="47">
        <f t="shared" si="7"/>
        <v>22.870139999999999</v>
      </c>
      <c r="E95" s="48">
        <f>SUM(C95/365*7)</f>
        <v>846.19452054794522</v>
      </c>
      <c r="F95" s="48">
        <f t="shared" si="8"/>
        <v>3384.78</v>
      </c>
    </row>
    <row r="96" spans="1:6" ht="13.5">
      <c r="A96" s="791" t="s">
        <v>23</v>
      </c>
      <c r="B96" s="792"/>
      <c r="C96" s="51">
        <v>44908</v>
      </c>
      <c r="D96" s="47">
        <f t="shared" si="7"/>
        <v>23.27703</v>
      </c>
      <c r="E96" s="48">
        <f>SUM(C96/365*7)</f>
        <v>861.24931506849316</v>
      </c>
      <c r="F96" s="48">
        <f t="shared" si="8"/>
        <v>3445</v>
      </c>
    </row>
    <row r="97" spans="1:6" ht="13.5">
      <c r="A97" s="789"/>
      <c r="B97" s="790"/>
      <c r="C97" s="51">
        <v>45692</v>
      </c>
      <c r="D97" s="47">
        <f t="shared" si="7"/>
        <v>23.68338</v>
      </c>
      <c r="E97" s="48">
        <f>SUM(C97/365*7)</f>
        <v>876.28493150684926</v>
      </c>
      <c r="F97" s="48">
        <f t="shared" si="8"/>
        <v>3505.14</v>
      </c>
    </row>
    <row r="98" spans="1:6" ht="13.5">
      <c r="A98" s="789"/>
      <c r="B98" s="790"/>
      <c r="C98" s="51">
        <v>46464</v>
      </c>
      <c r="D98" s="47">
        <f t="shared" si="7"/>
        <v>24.08351</v>
      </c>
      <c r="E98" s="48">
        <f>SUM(C98/365*7)</f>
        <v>891.09041095890416</v>
      </c>
      <c r="F98" s="48">
        <f t="shared" si="8"/>
        <v>3564.36</v>
      </c>
    </row>
    <row r="99" spans="1:6" ht="13.5">
      <c r="A99" s="793" t="s">
        <v>23</v>
      </c>
      <c r="B99" s="794"/>
      <c r="C99" s="794"/>
      <c r="D99" s="794"/>
      <c r="E99" s="794"/>
      <c r="F99" s="795"/>
    </row>
    <row r="100" spans="1:6" ht="13.5">
      <c r="A100" s="796" t="s">
        <v>40</v>
      </c>
      <c r="B100" s="797"/>
      <c r="C100" s="51">
        <v>45887</v>
      </c>
      <c r="D100" s="47">
        <f t="shared" si="7"/>
        <v>23.784459999999999</v>
      </c>
      <c r="E100" s="48">
        <f>SUM(C100/365*7)</f>
        <v>880.02465753424656</v>
      </c>
      <c r="F100" s="48">
        <f t="shared" si="8"/>
        <v>3520.1</v>
      </c>
    </row>
    <row r="101" spans="1:6" ht="13.5">
      <c r="A101" s="791" t="s">
        <v>23</v>
      </c>
      <c r="B101" s="792"/>
      <c r="C101" s="51">
        <v>46666</v>
      </c>
      <c r="D101" s="47">
        <f t="shared" si="7"/>
        <v>24.18824</v>
      </c>
      <c r="E101" s="48">
        <f>SUM(C101/365*7)</f>
        <v>894.9643835616439</v>
      </c>
      <c r="F101" s="48">
        <f t="shared" si="8"/>
        <v>3579.86</v>
      </c>
    </row>
    <row r="102" spans="1:6" ht="13.5">
      <c r="A102" s="791" t="s">
        <v>23</v>
      </c>
      <c r="B102" s="792"/>
      <c r="C102" s="51">
        <v>47457</v>
      </c>
      <c r="D102" s="47">
        <f t="shared" si="7"/>
        <v>24.598240000000001</v>
      </c>
      <c r="E102" s="48">
        <f>SUM(C102/365*7)</f>
        <v>910.13424657534256</v>
      </c>
      <c r="F102" s="48">
        <f t="shared" si="8"/>
        <v>3640.54</v>
      </c>
    </row>
    <row r="103" spans="1:6" ht="13.5">
      <c r="A103" s="789"/>
      <c r="B103" s="790"/>
      <c r="C103" s="51">
        <v>48219</v>
      </c>
      <c r="D103" s="47">
        <f t="shared" si="7"/>
        <v>24.993179999999999</v>
      </c>
      <c r="E103" s="48">
        <f>SUM(C103/365*7)</f>
        <v>924.74794520547948</v>
      </c>
      <c r="F103" s="48">
        <f t="shared" si="8"/>
        <v>3698.99</v>
      </c>
    </row>
    <row r="104" spans="1:6" ht="13.5">
      <c r="A104" s="789"/>
      <c r="B104" s="790"/>
      <c r="C104" s="51">
        <v>49004</v>
      </c>
      <c r="D104" s="47">
        <f t="shared" si="7"/>
        <v>25.400069999999999</v>
      </c>
      <c r="E104" s="48">
        <f>SUM(C104/365*7)</f>
        <v>939.80273972602743</v>
      </c>
      <c r="F104" s="48">
        <f t="shared" si="8"/>
        <v>3759.21</v>
      </c>
    </row>
    <row r="105" spans="1:6" ht="13.5">
      <c r="A105" s="843"/>
      <c r="B105" s="843"/>
      <c r="C105" s="843"/>
      <c r="D105" s="843"/>
      <c r="E105" s="843"/>
      <c r="F105" s="843"/>
    </row>
    <row r="106" spans="1:6" ht="13.5">
      <c r="A106" s="844"/>
      <c r="B106" s="844"/>
      <c r="C106" s="52"/>
      <c r="D106" s="53"/>
      <c r="E106" s="54"/>
      <c r="F106" s="54"/>
    </row>
    <row r="107" spans="1:6" ht="13.5">
      <c r="A107" s="843"/>
      <c r="B107" s="843"/>
      <c r="C107" s="52"/>
      <c r="D107" s="53"/>
      <c r="E107" s="54"/>
      <c r="F107" s="54"/>
    </row>
    <row r="108" spans="1:6" ht="13.5">
      <c r="A108" s="843"/>
      <c r="B108" s="843"/>
      <c r="C108" s="52"/>
      <c r="D108" s="53"/>
      <c r="E108" s="54"/>
      <c r="F108" s="54"/>
    </row>
    <row r="109" spans="1:6" ht="13.5">
      <c r="A109" s="843"/>
      <c r="B109" s="843"/>
      <c r="C109" s="52"/>
      <c r="D109" s="53"/>
      <c r="E109" s="54"/>
      <c r="F109" s="54"/>
    </row>
    <row r="110" spans="1:6" ht="13.5">
      <c r="A110" s="843"/>
      <c r="B110" s="843"/>
      <c r="C110" s="52"/>
      <c r="D110" s="53"/>
      <c r="E110" s="54"/>
      <c r="F110" s="54"/>
    </row>
    <row r="111" spans="1:6" ht="13.5">
      <c r="A111" s="843"/>
      <c r="B111" s="843"/>
      <c r="C111" s="843"/>
      <c r="D111" s="843"/>
      <c r="E111" s="843"/>
      <c r="F111" s="843"/>
    </row>
    <row r="112" spans="1:6" ht="13.5">
      <c r="A112" s="844"/>
      <c r="B112" s="844"/>
      <c r="C112" s="52"/>
      <c r="D112" s="53"/>
      <c r="E112" s="54"/>
      <c r="F112" s="54"/>
    </row>
    <row r="113" spans="1:6" ht="13.5">
      <c r="A113" s="843"/>
      <c r="B113" s="843"/>
      <c r="C113" s="52"/>
      <c r="D113" s="53"/>
      <c r="E113" s="54"/>
      <c r="F113" s="54"/>
    </row>
    <row r="114" spans="1:6" ht="13.5">
      <c r="A114" s="843"/>
      <c r="B114" s="843"/>
      <c r="C114" s="52"/>
      <c r="D114" s="53"/>
      <c r="E114" s="54"/>
      <c r="F114" s="54"/>
    </row>
    <row r="115" spans="1:6" ht="13.5">
      <c r="A115" s="843"/>
      <c r="B115" s="843"/>
      <c r="C115" s="52"/>
      <c r="D115" s="53"/>
      <c r="E115" s="54"/>
      <c r="F115" s="54"/>
    </row>
    <row r="116" spans="1:6" ht="13.5">
      <c r="A116" s="843"/>
      <c r="B116" s="843"/>
      <c r="C116" s="52"/>
      <c r="D116" s="53"/>
      <c r="E116" s="54"/>
      <c r="F116" s="54"/>
    </row>
  </sheetData>
  <mergeCells count="51">
    <mergeCell ref="A115:B115"/>
    <mergeCell ref="A116:B116"/>
    <mergeCell ref="A110:B110"/>
    <mergeCell ref="A111:F111"/>
    <mergeCell ref="A112:B112"/>
    <mergeCell ref="A113:B113"/>
    <mergeCell ref="A106:B106"/>
    <mergeCell ref="A107:B107"/>
    <mergeCell ref="A108:B108"/>
    <mergeCell ref="A109:B109"/>
    <mergeCell ref="A114:B114"/>
    <mergeCell ref="A101:B101"/>
    <mergeCell ref="A102:B102"/>
    <mergeCell ref="A103:B103"/>
    <mergeCell ref="A104:B104"/>
    <mergeCell ref="A105:F105"/>
    <mergeCell ref="A96:B96"/>
    <mergeCell ref="A97:B97"/>
    <mergeCell ref="A98:B98"/>
    <mergeCell ref="A99:F99"/>
    <mergeCell ref="A100:B100"/>
    <mergeCell ref="A91:B91"/>
    <mergeCell ref="A92:B92"/>
    <mergeCell ref="A93:F93"/>
    <mergeCell ref="A94:B94"/>
    <mergeCell ref="A95:B95"/>
    <mergeCell ref="A85:F85"/>
    <mergeCell ref="A87:B87"/>
    <mergeCell ref="A88:B88"/>
    <mergeCell ref="A89:B89"/>
    <mergeCell ref="A90:B90"/>
    <mergeCell ref="A60:F60"/>
    <mergeCell ref="A65:F65"/>
    <mergeCell ref="A70:F70"/>
    <mergeCell ref="A75:F75"/>
    <mergeCell ref="A80:F80"/>
    <mergeCell ref="A36:F36"/>
    <mergeCell ref="A41:F41"/>
    <mergeCell ref="A45:F45"/>
    <mergeCell ref="A50:F50"/>
    <mergeCell ref="A54:F54"/>
    <mergeCell ref="A13:F13"/>
    <mergeCell ref="A14:F14"/>
    <mergeCell ref="A22:F22"/>
    <mergeCell ref="A26:F26"/>
    <mergeCell ref="A31:F31"/>
    <mergeCell ref="A1:F1"/>
    <mergeCell ref="A2:F2"/>
    <mergeCell ref="A3:F3"/>
    <mergeCell ref="A4:F4"/>
    <mergeCell ref="A12:F12"/>
  </mergeCells>
  <phoneticPr fontId="31" type="noConversion"/>
  <printOptions horizontalCentered="1" verticalCentered="1" gridLines="1"/>
  <pageMargins left="0.74803149606299213" right="0.74803149606299213" top="0.51181102362204722" bottom="0.59055118110236227" header="0.27559055118110237" footer="0.27559055118110237"/>
  <pageSetup paperSize="9" orientation="portrait" r:id="rId1"/>
  <headerFooter alignWithMargins="0">
    <oddFooter>&amp;LPage &amp;P of &amp;N</oddFooter>
  </headerFooter>
  <rowBreaks count="1" manualBreakCount="1">
    <brk id="5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G127"/>
  <sheetViews>
    <sheetView topLeftCell="A87" zoomScaleNormal="100" workbookViewId="0">
      <selection activeCell="E109" sqref="E109"/>
    </sheetView>
  </sheetViews>
  <sheetFormatPr defaultColWidth="9.1796875" defaultRowHeight="13"/>
  <cols>
    <col min="1" max="1" width="12.453125" style="26" customWidth="1"/>
    <col min="2" max="2" width="8.54296875" style="26" customWidth="1"/>
    <col min="3" max="3" width="12.54296875" style="28" customWidth="1"/>
    <col min="4" max="4" width="14.26953125" style="26" customWidth="1"/>
    <col min="5" max="5" width="13.81640625" style="26" customWidth="1"/>
    <col min="6" max="6" width="13.7265625" style="26" customWidth="1"/>
    <col min="7" max="16384" width="9.1796875" style="26"/>
  </cols>
  <sheetData>
    <row r="1" spans="1:6" s="24" customFormat="1" ht="25">
      <c r="A1" s="827" t="s">
        <v>44</v>
      </c>
      <c r="B1" s="827"/>
      <c r="C1" s="827"/>
      <c r="D1" s="827"/>
      <c r="E1" s="827"/>
      <c r="F1" s="827"/>
    </row>
    <row r="2" spans="1:6" s="25" customFormat="1" ht="15.5">
      <c r="A2" s="828" t="s">
        <v>45</v>
      </c>
      <c r="B2" s="829"/>
      <c r="C2" s="829"/>
      <c r="D2" s="829"/>
      <c r="E2" s="829"/>
      <c r="F2" s="830"/>
    </row>
    <row r="3" spans="1:6">
      <c r="A3" s="831"/>
      <c r="B3" s="832"/>
      <c r="C3" s="832"/>
      <c r="D3" s="832"/>
      <c r="E3" s="832"/>
      <c r="F3" s="833"/>
    </row>
    <row r="4" spans="1:6" s="24" customFormat="1">
      <c r="A4" s="834" t="s">
        <v>14</v>
      </c>
      <c r="B4" s="835"/>
      <c r="C4" s="835"/>
      <c r="D4" s="835"/>
      <c r="E4" s="835"/>
      <c r="F4" s="836"/>
    </row>
    <row r="5" spans="1:6">
      <c r="A5" s="27" t="s">
        <v>0</v>
      </c>
      <c r="B5" s="27" t="s">
        <v>1</v>
      </c>
      <c r="C5" s="27" t="s">
        <v>2</v>
      </c>
      <c r="D5" s="27" t="s">
        <v>3</v>
      </c>
      <c r="E5" s="27" t="s">
        <v>5</v>
      </c>
      <c r="F5" s="27" t="s">
        <v>4</v>
      </c>
    </row>
    <row r="6" spans="1:6" s="23" customFormat="1" ht="14">
      <c r="A6" s="33" t="s">
        <v>15</v>
      </c>
      <c r="B6" s="33">
        <v>4</v>
      </c>
      <c r="C6" s="34">
        <v>11995</v>
      </c>
      <c r="D6" s="35">
        <f t="shared" ref="D6:D11" si="0">ROUND(F6/148,5)</f>
        <v>6.2172999999999998</v>
      </c>
      <c r="E6" s="36">
        <f t="shared" ref="E6:E11" si="1">SUM(C6/365*7)</f>
        <v>230.04109589041093</v>
      </c>
      <c r="F6" s="36">
        <f t="shared" ref="F6:F11" si="2">ROUND(C6*28/365,2)</f>
        <v>920.16</v>
      </c>
    </row>
    <row r="7" spans="1:6" s="23" customFormat="1" ht="14">
      <c r="A7" s="33" t="s">
        <v>16</v>
      </c>
      <c r="B7" s="33">
        <v>5</v>
      </c>
      <c r="C7" s="34">
        <v>12160</v>
      </c>
      <c r="D7" s="35">
        <f t="shared" si="0"/>
        <v>6.3028399999999998</v>
      </c>
      <c r="E7" s="36">
        <f t="shared" si="1"/>
        <v>233.20547945205479</v>
      </c>
      <c r="F7" s="36">
        <f t="shared" si="2"/>
        <v>932.82</v>
      </c>
    </row>
    <row r="8" spans="1:6" s="23" customFormat="1" ht="14">
      <c r="A8" s="33" t="s">
        <v>17</v>
      </c>
      <c r="B8" s="33">
        <v>6</v>
      </c>
      <c r="C8" s="34">
        <v>12334</v>
      </c>
      <c r="D8" s="35">
        <f t="shared" si="0"/>
        <v>6.3930400000000001</v>
      </c>
      <c r="E8" s="36">
        <f t="shared" si="1"/>
        <v>236.54246575342466</v>
      </c>
      <c r="F8" s="36">
        <f t="shared" si="2"/>
        <v>946.17</v>
      </c>
    </row>
    <row r="9" spans="1:6" s="23" customFormat="1" ht="14">
      <c r="A9" s="33" t="s">
        <v>18</v>
      </c>
      <c r="B9" s="33">
        <v>7</v>
      </c>
      <c r="C9" s="37">
        <v>12629</v>
      </c>
      <c r="D9" s="35">
        <f t="shared" si="0"/>
        <v>6.5459500000000004</v>
      </c>
      <c r="E9" s="36">
        <f t="shared" si="1"/>
        <v>242.20000000000002</v>
      </c>
      <c r="F9" s="36">
        <f t="shared" si="2"/>
        <v>968.8</v>
      </c>
    </row>
    <row r="10" spans="1:6" s="23" customFormat="1" ht="14">
      <c r="A10" s="33" t="s">
        <v>19</v>
      </c>
      <c r="B10" s="33">
        <v>8</v>
      </c>
      <c r="C10" s="37">
        <v>13027</v>
      </c>
      <c r="D10" s="35">
        <f t="shared" si="0"/>
        <v>6.75223</v>
      </c>
      <c r="E10" s="36">
        <f t="shared" si="1"/>
        <v>249.83287671232875</v>
      </c>
      <c r="F10" s="36">
        <f t="shared" si="2"/>
        <v>999.33</v>
      </c>
    </row>
    <row r="11" spans="1:6" s="23" customFormat="1" ht="14">
      <c r="A11" s="33" t="s">
        <v>20</v>
      </c>
      <c r="B11" s="33">
        <v>9</v>
      </c>
      <c r="C11" s="37">
        <v>13421</v>
      </c>
      <c r="D11" s="35">
        <f t="shared" si="0"/>
        <v>6.9564899999999996</v>
      </c>
      <c r="E11" s="36">
        <f t="shared" si="1"/>
        <v>257.38904109589043</v>
      </c>
      <c r="F11" s="36">
        <f t="shared" si="2"/>
        <v>1029.56</v>
      </c>
    </row>
    <row r="12" spans="1:6" ht="8.25" customHeight="1">
      <c r="A12" s="837"/>
      <c r="B12" s="838"/>
      <c r="C12" s="838"/>
      <c r="D12" s="838"/>
      <c r="E12" s="838"/>
      <c r="F12" s="839"/>
    </row>
    <row r="13" spans="1:6" s="24" customFormat="1" ht="14">
      <c r="A13" s="806" t="s">
        <v>21</v>
      </c>
      <c r="B13" s="807"/>
      <c r="C13" s="807"/>
      <c r="D13" s="807"/>
      <c r="E13" s="807"/>
      <c r="F13" s="808"/>
    </row>
    <row r="14" spans="1:6" s="24" customFormat="1" ht="14">
      <c r="A14" s="806" t="s">
        <v>30</v>
      </c>
      <c r="B14" s="807"/>
      <c r="C14" s="807"/>
      <c r="D14" s="807"/>
      <c r="E14" s="807"/>
      <c r="F14" s="808"/>
    </row>
    <row r="15" spans="1:6" ht="14">
      <c r="A15" s="39" t="s">
        <v>0</v>
      </c>
      <c r="B15" s="39" t="s">
        <v>1</v>
      </c>
      <c r="C15" s="39" t="s">
        <v>2</v>
      </c>
      <c r="D15" s="40" t="s">
        <v>3</v>
      </c>
      <c r="E15" s="39" t="s">
        <v>5</v>
      </c>
      <c r="F15" s="39" t="s">
        <v>4</v>
      </c>
    </row>
    <row r="16" spans="1:6" s="23" customFormat="1" ht="14">
      <c r="A16" s="33" t="s">
        <v>22</v>
      </c>
      <c r="B16" s="33">
        <v>4</v>
      </c>
      <c r="C16" s="34">
        <v>11995</v>
      </c>
      <c r="D16" s="35">
        <f>ROUND(F16/148,5)</f>
        <v>6.2172999999999998</v>
      </c>
      <c r="E16" s="36">
        <f t="shared" ref="E16:E21" si="3">SUM(C16/365*7)</f>
        <v>230.04109589041093</v>
      </c>
      <c r="F16" s="36">
        <f>ROUND(C16*28/365,2)</f>
        <v>920.16</v>
      </c>
    </row>
    <row r="17" spans="1:6" s="23" customFormat="1" ht="14">
      <c r="A17" s="33" t="s">
        <v>23</v>
      </c>
      <c r="B17" s="33">
        <v>5</v>
      </c>
      <c r="C17" s="34">
        <v>12160</v>
      </c>
      <c r="D17" s="35">
        <f t="shared" ref="D17:D44" si="4">ROUND(F17/148,5)</f>
        <v>6.3028399999999998</v>
      </c>
      <c r="E17" s="36">
        <f t="shared" si="3"/>
        <v>233.20547945205479</v>
      </c>
      <c r="F17" s="36">
        <f t="shared" ref="F17:F43" si="5">ROUND(C17*28/365,2)</f>
        <v>932.82</v>
      </c>
    </row>
    <row r="18" spans="1:6" s="23" customFormat="1" ht="14">
      <c r="A18" s="33" t="s">
        <v>23</v>
      </c>
      <c r="B18" s="33">
        <v>6</v>
      </c>
      <c r="C18" s="34">
        <v>12334</v>
      </c>
      <c r="D18" s="35">
        <f t="shared" si="4"/>
        <v>6.3930400000000001</v>
      </c>
      <c r="E18" s="36">
        <f t="shared" si="3"/>
        <v>236.54246575342466</v>
      </c>
      <c r="F18" s="36">
        <f t="shared" si="5"/>
        <v>946.17</v>
      </c>
    </row>
    <row r="19" spans="1:6" s="23" customFormat="1" ht="14">
      <c r="A19" s="33" t="s">
        <v>23</v>
      </c>
      <c r="B19" s="33">
        <v>8</v>
      </c>
      <c r="C19" s="37">
        <v>13027</v>
      </c>
      <c r="D19" s="35">
        <f t="shared" si="4"/>
        <v>6.75223</v>
      </c>
      <c r="E19" s="36">
        <f t="shared" si="3"/>
        <v>249.83287671232875</v>
      </c>
      <c r="F19" s="36">
        <f t="shared" si="5"/>
        <v>999.33</v>
      </c>
    </row>
    <row r="20" spans="1:6" s="23" customFormat="1" ht="14">
      <c r="A20" s="33"/>
      <c r="B20" s="33">
        <v>10</v>
      </c>
      <c r="C20" s="37">
        <v>13703</v>
      </c>
      <c r="D20" s="35">
        <f t="shared" si="4"/>
        <v>7.1026400000000001</v>
      </c>
      <c r="E20" s="36">
        <f t="shared" si="3"/>
        <v>262.7972602739726</v>
      </c>
      <c r="F20" s="36">
        <f t="shared" si="5"/>
        <v>1051.19</v>
      </c>
    </row>
    <row r="21" spans="1:6" s="23" customFormat="1" ht="14">
      <c r="A21" s="41"/>
      <c r="B21" s="33">
        <v>11</v>
      </c>
      <c r="C21" s="37">
        <v>14587</v>
      </c>
      <c r="D21" s="35">
        <f t="shared" si="4"/>
        <v>7.56081</v>
      </c>
      <c r="E21" s="36">
        <f t="shared" si="3"/>
        <v>279.75068493150684</v>
      </c>
      <c r="F21" s="36">
        <f t="shared" si="5"/>
        <v>1119</v>
      </c>
    </row>
    <row r="22" spans="1:6" s="29" customFormat="1" ht="7.5" customHeight="1">
      <c r="A22" s="840" t="s">
        <v>23</v>
      </c>
      <c r="B22" s="841"/>
      <c r="C22" s="841"/>
      <c r="D22" s="841"/>
      <c r="E22" s="841"/>
      <c r="F22" s="842"/>
    </row>
    <row r="23" spans="1:6" s="23" customFormat="1" ht="14">
      <c r="A23" s="33" t="s">
        <v>24</v>
      </c>
      <c r="B23" s="33">
        <v>11</v>
      </c>
      <c r="C23" s="37">
        <v>14587</v>
      </c>
      <c r="D23" s="35">
        <f t="shared" si="4"/>
        <v>7.56081</v>
      </c>
      <c r="E23" s="36">
        <f>SUM(C23/365*7)</f>
        <v>279.75068493150684</v>
      </c>
      <c r="F23" s="36">
        <f t="shared" si="5"/>
        <v>1119</v>
      </c>
    </row>
    <row r="24" spans="1:6" s="23" customFormat="1" ht="14">
      <c r="A24" s="41"/>
      <c r="B24" s="33">
        <v>12</v>
      </c>
      <c r="C24" s="37">
        <v>14891</v>
      </c>
      <c r="D24" s="35">
        <f t="shared" si="4"/>
        <v>7.7183799999999998</v>
      </c>
      <c r="E24" s="36">
        <f>SUM(C24/365*7)</f>
        <v>285.58082191780824</v>
      </c>
      <c r="F24" s="36">
        <f t="shared" si="5"/>
        <v>1142.32</v>
      </c>
    </row>
    <row r="25" spans="1:6" s="23" customFormat="1" ht="14">
      <c r="A25" s="41"/>
      <c r="B25" s="33">
        <v>13</v>
      </c>
      <c r="C25" s="37">
        <v>15291</v>
      </c>
      <c r="D25" s="35">
        <f t="shared" si="4"/>
        <v>7.9257400000000002</v>
      </c>
      <c r="E25" s="36">
        <f>SUM(C25/365*7)</f>
        <v>293.25205479452052</v>
      </c>
      <c r="F25" s="36">
        <f t="shared" si="5"/>
        <v>1173.01</v>
      </c>
    </row>
    <row r="26" spans="1:6" s="23" customFormat="1" ht="7.5" customHeight="1">
      <c r="A26" s="809" t="s">
        <v>23</v>
      </c>
      <c r="B26" s="810"/>
      <c r="C26" s="810"/>
      <c r="D26" s="810"/>
      <c r="E26" s="810"/>
      <c r="F26" s="811"/>
    </row>
    <row r="27" spans="1:6" s="23" customFormat="1" ht="14">
      <c r="A27" s="33" t="s">
        <v>26</v>
      </c>
      <c r="B27" s="33">
        <v>14</v>
      </c>
      <c r="C27" s="37">
        <v>15570</v>
      </c>
      <c r="D27" s="35">
        <f t="shared" si="4"/>
        <v>8.0703399999999998</v>
      </c>
      <c r="E27" s="36">
        <f>SUM(C27/365*7)</f>
        <v>298.60273972602744</v>
      </c>
      <c r="F27" s="36">
        <f t="shared" si="5"/>
        <v>1194.4100000000001</v>
      </c>
    </row>
    <row r="28" spans="1:6" s="23" customFormat="1" ht="14">
      <c r="A28" s="41"/>
      <c r="B28" s="33">
        <v>15</v>
      </c>
      <c r="C28" s="37">
        <v>15895</v>
      </c>
      <c r="D28" s="35">
        <f t="shared" si="4"/>
        <v>8.2387800000000002</v>
      </c>
      <c r="E28" s="36">
        <f>SUM(C28/365*7)</f>
        <v>304.83561643835617</v>
      </c>
      <c r="F28" s="36">
        <f t="shared" si="5"/>
        <v>1219.3399999999999</v>
      </c>
    </row>
    <row r="29" spans="1:6" s="23" customFormat="1" ht="14">
      <c r="A29" s="41"/>
      <c r="B29" s="33">
        <v>16</v>
      </c>
      <c r="C29" s="37">
        <v>16278</v>
      </c>
      <c r="D29" s="35">
        <f t="shared" si="4"/>
        <v>8.4373000000000005</v>
      </c>
      <c r="E29" s="36">
        <f>SUM(C29/365*7)</f>
        <v>312.1808219178082</v>
      </c>
      <c r="F29" s="36">
        <f t="shared" si="5"/>
        <v>1248.72</v>
      </c>
    </row>
    <row r="30" spans="1:6" s="23" customFormat="1" ht="14">
      <c r="A30" s="41"/>
      <c r="B30" s="33">
        <v>17</v>
      </c>
      <c r="C30" s="37">
        <v>16663</v>
      </c>
      <c r="D30" s="35">
        <f t="shared" si="4"/>
        <v>8.6368899999999993</v>
      </c>
      <c r="E30" s="36">
        <f>SUM(C30/365*7)</f>
        <v>319.56438356164381</v>
      </c>
      <c r="F30" s="36">
        <f t="shared" si="5"/>
        <v>1278.26</v>
      </c>
    </row>
    <row r="31" spans="1:6" s="23" customFormat="1" ht="7.5" customHeight="1">
      <c r="A31" s="809" t="s">
        <v>23</v>
      </c>
      <c r="B31" s="810"/>
      <c r="C31" s="810"/>
      <c r="D31" s="810"/>
      <c r="E31" s="810"/>
      <c r="F31" s="811"/>
    </row>
    <row r="32" spans="1:6" s="23" customFormat="1" ht="14">
      <c r="A32" s="33" t="s">
        <v>27</v>
      </c>
      <c r="B32" s="33">
        <v>18</v>
      </c>
      <c r="C32" s="37">
        <v>16991</v>
      </c>
      <c r="D32" s="35">
        <f t="shared" si="4"/>
        <v>8.8068899999999992</v>
      </c>
      <c r="E32" s="36">
        <f>SUM(C32/365*7)</f>
        <v>325.85479452054796</v>
      </c>
      <c r="F32" s="36">
        <f t="shared" si="5"/>
        <v>1303.42</v>
      </c>
    </row>
    <row r="33" spans="1:6" s="23" customFormat="1" ht="14">
      <c r="A33" s="41"/>
      <c r="B33" s="33">
        <v>19</v>
      </c>
      <c r="C33" s="37">
        <v>17626</v>
      </c>
      <c r="D33" s="35">
        <f t="shared" si="4"/>
        <v>9.1360100000000006</v>
      </c>
      <c r="E33" s="36">
        <f>SUM(C33/365*7)</f>
        <v>338.0328767123288</v>
      </c>
      <c r="F33" s="36">
        <f t="shared" si="5"/>
        <v>1352.13</v>
      </c>
    </row>
    <row r="34" spans="1:6" s="23" customFormat="1" ht="14">
      <c r="A34" s="41"/>
      <c r="B34" s="33">
        <v>20</v>
      </c>
      <c r="C34" s="37">
        <v>18270</v>
      </c>
      <c r="D34" s="35">
        <f t="shared" si="4"/>
        <v>9.4697999999999993</v>
      </c>
      <c r="E34" s="36">
        <f>SUM(C34/365*7)</f>
        <v>350.38356164383561</v>
      </c>
      <c r="F34" s="36">
        <f t="shared" si="5"/>
        <v>1401.53</v>
      </c>
    </row>
    <row r="35" spans="1:6" s="23" customFormat="1" ht="14">
      <c r="A35" s="41"/>
      <c r="B35" s="33">
        <v>21</v>
      </c>
      <c r="C35" s="37">
        <v>18937</v>
      </c>
      <c r="D35" s="35">
        <f t="shared" si="4"/>
        <v>9.8155400000000004</v>
      </c>
      <c r="E35" s="36">
        <f>SUM(C35/365*7)</f>
        <v>363.17534246575343</v>
      </c>
      <c r="F35" s="36">
        <f t="shared" si="5"/>
        <v>1452.7</v>
      </c>
    </row>
    <row r="36" spans="1:6" s="23" customFormat="1" ht="7.5" customHeight="1">
      <c r="A36" s="809" t="s">
        <v>23</v>
      </c>
      <c r="B36" s="810"/>
      <c r="C36" s="810"/>
      <c r="D36" s="810"/>
      <c r="E36" s="810"/>
      <c r="F36" s="811"/>
    </row>
    <row r="37" spans="1:6" s="23" customFormat="1" ht="14">
      <c r="A37" s="33" t="s">
        <v>28</v>
      </c>
      <c r="B37" s="33">
        <v>22</v>
      </c>
      <c r="C37" s="37">
        <v>19427</v>
      </c>
      <c r="D37" s="35">
        <f t="shared" si="4"/>
        <v>10.06953</v>
      </c>
      <c r="E37" s="36">
        <f>SUM(C37/365*7)</f>
        <v>372.57260273972599</v>
      </c>
      <c r="F37" s="36">
        <f t="shared" si="5"/>
        <v>1490.29</v>
      </c>
    </row>
    <row r="38" spans="1:6" s="23" customFormat="1" ht="14">
      <c r="A38" s="41"/>
      <c r="B38" s="33">
        <v>23</v>
      </c>
      <c r="C38" s="37">
        <v>19998</v>
      </c>
      <c r="D38" s="35">
        <f t="shared" si="4"/>
        <v>10.36547</v>
      </c>
      <c r="E38" s="36">
        <f>SUM(C38/365*7)</f>
        <v>383.52328767123288</v>
      </c>
      <c r="F38" s="36">
        <f t="shared" si="5"/>
        <v>1534.09</v>
      </c>
    </row>
    <row r="39" spans="1:6" s="23" customFormat="1" ht="14">
      <c r="A39" s="41"/>
      <c r="B39" s="33">
        <v>24</v>
      </c>
      <c r="C39" s="37">
        <v>20652</v>
      </c>
      <c r="D39" s="35">
        <f t="shared" si="4"/>
        <v>10.704459999999999</v>
      </c>
      <c r="E39" s="36">
        <f>SUM(C39/365*7)</f>
        <v>396.06575342465754</v>
      </c>
      <c r="F39" s="36">
        <f t="shared" si="5"/>
        <v>1584.26</v>
      </c>
    </row>
    <row r="40" spans="1:6" s="23" customFormat="1" ht="14">
      <c r="A40" s="41"/>
      <c r="B40" s="33">
        <v>25</v>
      </c>
      <c r="C40" s="37">
        <v>21306</v>
      </c>
      <c r="D40" s="35">
        <f t="shared" si="4"/>
        <v>11.04345</v>
      </c>
      <c r="E40" s="36">
        <f>SUM(C40/365*7)</f>
        <v>408.60821917808221</v>
      </c>
      <c r="F40" s="36">
        <f t="shared" si="5"/>
        <v>1634.43</v>
      </c>
    </row>
    <row r="41" spans="1:6" s="23" customFormat="1" ht="7.5" customHeight="1">
      <c r="A41" s="809" t="s">
        <v>23</v>
      </c>
      <c r="B41" s="810"/>
      <c r="C41" s="810"/>
      <c r="D41" s="810"/>
      <c r="E41" s="810"/>
      <c r="F41" s="811"/>
    </row>
    <row r="42" spans="1:6" s="23" customFormat="1" ht="14">
      <c r="A42" s="33" t="s">
        <v>29</v>
      </c>
      <c r="B42" s="33">
        <v>26</v>
      </c>
      <c r="C42" s="37">
        <v>22001</v>
      </c>
      <c r="D42" s="35">
        <f t="shared" si="4"/>
        <v>11.40372</v>
      </c>
      <c r="E42" s="36">
        <f>SUM(C42/365*7)</f>
        <v>421.93698630136987</v>
      </c>
      <c r="F42" s="36">
        <f t="shared" si="5"/>
        <v>1687.75</v>
      </c>
    </row>
    <row r="43" spans="1:6" s="23" customFormat="1" ht="14">
      <c r="A43" s="41"/>
      <c r="B43" s="33">
        <v>27</v>
      </c>
      <c r="C43" s="37">
        <v>22730</v>
      </c>
      <c r="D43" s="35">
        <f t="shared" si="4"/>
        <v>11.781549999999999</v>
      </c>
      <c r="E43" s="36">
        <f>SUM(C43/365*7)</f>
        <v>435.91780821917808</v>
      </c>
      <c r="F43" s="36">
        <f t="shared" si="5"/>
        <v>1743.67</v>
      </c>
    </row>
    <row r="44" spans="1:6" s="23" customFormat="1" ht="14">
      <c r="A44" s="41"/>
      <c r="B44" s="33">
        <v>28</v>
      </c>
      <c r="C44" s="37">
        <v>23473</v>
      </c>
      <c r="D44" s="35">
        <f t="shared" si="4"/>
        <v>12.166689999999999</v>
      </c>
      <c r="E44" s="36">
        <f>SUM(C44/365*7)</f>
        <v>450.16712328767125</v>
      </c>
      <c r="F44" s="36">
        <f>ROUND(C44*28/365,2)</f>
        <v>1800.67</v>
      </c>
    </row>
    <row r="45" spans="1:6" s="24" customFormat="1" ht="14">
      <c r="A45" s="806" t="s">
        <v>31</v>
      </c>
      <c r="B45" s="807"/>
      <c r="C45" s="807"/>
      <c r="D45" s="807"/>
      <c r="E45" s="807"/>
      <c r="F45" s="808"/>
    </row>
    <row r="46" spans="1:6" ht="14">
      <c r="A46" s="39" t="s">
        <v>0</v>
      </c>
      <c r="B46" s="39" t="s">
        <v>1</v>
      </c>
      <c r="C46" s="39" t="s">
        <v>2</v>
      </c>
      <c r="D46" s="40" t="s">
        <v>3</v>
      </c>
      <c r="E46" s="39" t="s">
        <v>5</v>
      </c>
      <c r="F46" s="39" t="s">
        <v>4</v>
      </c>
    </row>
    <row r="47" spans="1:6" s="23" customFormat="1" ht="14">
      <c r="A47" s="33" t="s">
        <v>6</v>
      </c>
      <c r="B47" s="33">
        <v>29</v>
      </c>
      <c r="C47" s="37">
        <v>24402</v>
      </c>
      <c r="D47" s="35">
        <f>ROUND(F47/148,5)</f>
        <v>12.64818</v>
      </c>
      <c r="E47" s="36">
        <f>SUM(C47/365*7)</f>
        <v>467.98356164383557</v>
      </c>
      <c r="F47" s="36">
        <f>ROUND(C47*28/365,2)</f>
        <v>1871.93</v>
      </c>
    </row>
    <row r="48" spans="1:6" s="23" customFormat="1" ht="14">
      <c r="A48" s="41"/>
      <c r="B48" s="33">
        <v>30</v>
      </c>
      <c r="C48" s="37">
        <v>25220</v>
      </c>
      <c r="D48" s="35">
        <f t="shared" ref="D48:D53" si="6">ROUND(F48/148,5)</f>
        <v>13.07216</v>
      </c>
      <c r="E48" s="36">
        <f>SUM(C48/365*7)</f>
        <v>483.67123287671234</v>
      </c>
      <c r="F48" s="36">
        <f t="shared" ref="F48:F53" si="7">ROUND(C48*28/365,2)</f>
        <v>1934.68</v>
      </c>
    </row>
    <row r="49" spans="1:6" s="23" customFormat="1" ht="14">
      <c r="A49" s="41"/>
      <c r="B49" s="33">
        <v>31</v>
      </c>
      <c r="C49" s="37">
        <v>26016</v>
      </c>
      <c r="D49" s="35">
        <f t="shared" si="6"/>
        <v>13.4848</v>
      </c>
      <c r="E49" s="36">
        <f>SUM(C49/365*7)</f>
        <v>498.93698630136981</v>
      </c>
      <c r="F49" s="36">
        <f t="shared" si="7"/>
        <v>1995.75</v>
      </c>
    </row>
    <row r="50" spans="1:6" s="23" customFormat="1" ht="7.5" customHeight="1">
      <c r="A50" s="809" t="s">
        <v>23</v>
      </c>
      <c r="B50" s="810"/>
      <c r="C50" s="810"/>
      <c r="D50" s="810"/>
      <c r="E50" s="810"/>
      <c r="F50" s="811"/>
    </row>
    <row r="51" spans="1:6" s="23" customFormat="1" ht="14">
      <c r="A51" s="33" t="s">
        <v>7</v>
      </c>
      <c r="B51" s="33">
        <v>32</v>
      </c>
      <c r="C51" s="37">
        <v>26784</v>
      </c>
      <c r="D51" s="35">
        <f t="shared" si="6"/>
        <v>13.88284</v>
      </c>
      <c r="E51" s="36">
        <f>SUM(C51/365*7)</f>
        <v>513.66575342465751</v>
      </c>
      <c r="F51" s="36">
        <f t="shared" si="7"/>
        <v>2054.66</v>
      </c>
    </row>
    <row r="52" spans="1:6" s="23" customFormat="1" ht="14">
      <c r="A52" s="41"/>
      <c r="B52" s="33">
        <v>33</v>
      </c>
      <c r="C52" s="37">
        <v>27573</v>
      </c>
      <c r="D52" s="35">
        <f t="shared" si="6"/>
        <v>14.29182</v>
      </c>
      <c r="E52" s="36">
        <f>SUM(C52/365*7)</f>
        <v>528.7972602739726</v>
      </c>
      <c r="F52" s="36">
        <f t="shared" si="7"/>
        <v>2115.19</v>
      </c>
    </row>
    <row r="53" spans="1:6" s="23" customFormat="1" ht="14">
      <c r="A53" s="41"/>
      <c r="B53" s="33">
        <v>34</v>
      </c>
      <c r="C53" s="37">
        <v>28353</v>
      </c>
      <c r="D53" s="35">
        <f t="shared" si="6"/>
        <v>14.69608</v>
      </c>
      <c r="E53" s="36">
        <f>SUM(C53/365*7)</f>
        <v>543.75616438356167</v>
      </c>
      <c r="F53" s="36">
        <f t="shared" si="7"/>
        <v>2175.02</v>
      </c>
    </row>
    <row r="54" spans="1:6" s="24" customFormat="1" ht="14">
      <c r="A54" s="806" t="s">
        <v>32</v>
      </c>
      <c r="B54" s="807"/>
      <c r="C54" s="807"/>
      <c r="D54" s="807"/>
      <c r="E54" s="807"/>
      <c r="F54" s="808"/>
    </row>
    <row r="55" spans="1:6" ht="14">
      <c r="A55" s="39" t="s">
        <v>0</v>
      </c>
      <c r="B55" s="39" t="s">
        <v>1</v>
      </c>
      <c r="C55" s="39" t="s">
        <v>2</v>
      </c>
      <c r="D55" s="40" t="s">
        <v>3</v>
      </c>
      <c r="E55" s="39" t="s">
        <v>5</v>
      </c>
      <c r="F55" s="39" t="s">
        <v>4</v>
      </c>
    </row>
    <row r="56" spans="1:6" s="49" customFormat="1" ht="13.5">
      <c r="A56" s="45" t="s">
        <v>8</v>
      </c>
      <c r="B56" s="45">
        <v>33</v>
      </c>
      <c r="C56" s="46">
        <v>27573</v>
      </c>
      <c r="D56" s="47">
        <f>ROUND(F56/148,5)</f>
        <v>14.29182</v>
      </c>
      <c r="E56" s="48">
        <f>SUM(C56/365*7)</f>
        <v>528.7972602739726</v>
      </c>
      <c r="F56" s="48">
        <f>ROUND(C56*28/365,2)</f>
        <v>2115.19</v>
      </c>
    </row>
    <row r="57" spans="1:6" s="49" customFormat="1" ht="13.5">
      <c r="A57" s="50"/>
      <c r="B57" s="45">
        <v>34</v>
      </c>
      <c r="C57" s="46">
        <v>28353</v>
      </c>
      <c r="D57" s="47">
        <f t="shared" ref="D57:D104" si="8">ROUND(F57/148,5)</f>
        <v>14.69608</v>
      </c>
      <c r="E57" s="48">
        <f>SUM(C57/365*7)</f>
        <v>543.75616438356167</v>
      </c>
      <c r="F57" s="48">
        <f t="shared" ref="F57:F104" si="9">ROUND(C57*28/365,2)</f>
        <v>2175.02</v>
      </c>
    </row>
    <row r="58" spans="1:6" s="49" customFormat="1" ht="13.5">
      <c r="A58" s="50"/>
      <c r="B58" s="45">
        <v>35</v>
      </c>
      <c r="C58" s="46">
        <v>28947</v>
      </c>
      <c r="D58" s="47">
        <f t="shared" si="8"/>
        <v>15.00399</v>
      </c>
      <c r="E58" s="48">
        <f>SUM(C58/365*7)</f>
        <v>555.14794520547946</v>
      </c>
      <c r="F58" s="48">
        <f t="shared" si="9"/>
        <v>2220.59</v>
      </c>
    </row>
    <row r="59" spans="1:6" s="49" customFormat="1" ht="13.5">
      <c r="A59" s="50"/>
      <c r="B59" s="45">
        <v>36</v>
      </c>
      <c r="C59" s="46">
        <v>29714</v>
      </c>
      <c r="D59" s="47">
        <f t="shared" si="8"/>
        <v>15.40155</v>
      </c>
      <c r="E59" s="48">
        <f>SUM(C59/365*7)</f>
        <v>569.85753424657537</v>
      </c>
      <c r="F59" s="48">
        <f t="shared" si="9"/>
        <v>2279.4299999999998</v>
      </c>
    </row>
    <row r="60" spans="1:6" s="49" customFormat="1" ht="6.75" customHeight="1">
      <c r="A60" s="793" t="s">
        <v>23</v>
      </c>
      <c r="B60" s="794"/>
      <c r="C60" s="794"/>
      <c r="D60" s="794"/>
      <c r="E60" s="794"/>
      <c r="F60" s="795"/>
    </row>
    <row r="61" spans="1:6" s="49" customFormat="1" ht="13.5">
      <c r="A61" s="45" t="s">
        <v>9</v>
      </c>
      <c r="B61" s="45">
        <v>35</v>
      </c>
      <c r="C61" s="46">
        <v>28947</v>
      </c>
      <c r="D61" s="47">
        <f t="shared" si="8"/>
        <v>15.00399</v>
      </c>
      <c r="E61" s="48">
        <f>SUM(C61/365*7)</f>
        <v>555.14794520547946</v>
      </c>
      <c r="F61" s="48">
        <f t="shared" si="9"/>
        <v>2220.59</v>
      </c>
    </row>
    <row r="62" spans="1:6" s="49" customFormat="1" ht="13.5">
      <c r="A62" s="50"/>
      <c r="B62" s="45">
        <v>36</v>
      </c>
      <c r="C62" s="46">
        <v>29714</v>
      </c>
      <c r="D62" s="47">
        <f t="shared" si="8"/>
        <v>15.40155</v>
      </c>
      <c r="E62" s="48">
        <f>SUM(C62/365*7)</f>
        <v>569.85753424657537</v>
      </c>
      <c r="F62" s="48">
        <f t="shared" si="9"/>
        <v>2279.4299999999998</v>
      </c>
    </row>
    <row r="63" spans="1:6" s="49" customFormat="1" ht="13.5">
      <c r="A63" s="50"/>
      <c r="B63" s="45">
        <v>37</v>
      </c>
      <c r="C63" s="46">
        <v>30546</v>
      </c>
      <c r="D63" s="47">
        <f t="shared" si="8"/>
        <v>15.83277</v>
      </c>
      <c r="E63" s="48">
        <f>SUM(C63/365*7)</f>
        <v>585.81369863013697</v>
      </c>
      <c r="F63" s="48">
        <f t="shared" si="9"/>
        <v>2343.25</v>
      </c>
    </row>
    <row r="64" spans="1:6" s="49" customFormat="1" ht="13.5">
      <c r="A64" s="50"/>
      <c r="B64" s="45">
        <v>38</v>
      </c>
      <c r="C64" s="46">
        <v>31439</v>
      </c>
      <c r="D64" s="47">
        <f t="shared" si="8"/>
        <v>16.295680000000001</v>
      </c>
      <c r="E64" s="48">
        <f>SUM(C64/365*7)</f>
        <v>602.93972602739723</v>
      </c>
      <c r="F64" s="48">
        <f t="shared" si="9"/>
        <v>2411.7600000000002</v>
      </c>
    </row>
    <row r="65" spans="1:6" s="49" customFormat="1" ht="7.5" customHeight="1">
      <c r="A65" s="793" t="s">
        <v>23</v>
      </c>
      <c r="B65" s="794"/>
      <c r="C65" s="794"/>
      <c r="D65" s="794"/>
      <c r="E65" s="794"/>
      <c r="F65" s="795"/>
    </row>
    <row r="66" spans="1:6" s="49" customFormat="1" ht="13.5">
      <c r="A66" s="45" t="s">
        <v>10</v>
      </c>
      <c r="B66" s="45">
        <v>38</v>
      </c>
      <c r="C66" s="46">
        <v>31439</v>
      </c>
      <c r="D66" s="47">
        <f t="shared" si="8"/>
        <v>16.295680000000001</v>
      </c>
      <c r="E66" s="48">
        <f>SUM(C66/365*7)</f>
        <v>602.93972602739723</v>
      </c>
      <c r="F66" s="48">
        <f t="shared" si="9"/>
        <v>2411.7600000000002</v>
      </c>
    </row>
    <row r="67" spans="1:6" s="49" customFormat="1" ht="13.5">
      <c r="A67" s="50"/>
      <c r="B67" s="45">
        <v>39</v>
      </c>
      <c r="C67" s="46">
        <v>32475</v>
      </c>
      <c r="D67" s="47">
        <f t="shared" si="8"/>
        <v>16.832640000000001</v>
      </c>
      <c r="E67" s="48">
        <f>SUM(C67/365*7)</f>
        <v>622.80821917808225</v>
      </c>
      <c r="F67" s="48">
        <f t="shared" si="9"/>
        <v>2491.23</v>
      </c>
    </row>
    <row r="68" spans="1:6" s="49" customFormat="1" ht="13.5">
      <c r="A68" s="50"/>
      <c r="B68" s="45">
        <v>40</v>
      </c>
      <c r="C68" s="46">
        <v>33328</v>
      </c>
      <c r="D68" s="47">
        <f t="shared" si="8"/>
        <v>17.274799999999999</v>
      </c>
      <c r="E68" s="48">
        <f>SUM(C68/365*7)</f>
        <v>639.16712328767119</v>
      </c>
      <c r="F68" s="48">
        <f t="shared" si="9"/>
        <v>2556.67</v>
      </c>
    </row>
    <row r="69" spans="1:6" s="49" customFormat="1" ht="13.5">
      <c r="A69" s="50"/>
      <c r="B69" s="45">
        <v>41</v>
      </c>
      <c r="C69" s="46">
        <v>34207</v>
      </c>
      <c r="D69" s="47">
        <f t="shared" si="8"/>
        <v>17.730409999999999</v>
      </c>
      <c r="E69" s="48">
        <f>SUM(C69/365*7)</f>
        <v>656.02465753424656</v>
      </c>
      <c r="F69" s="48">
        <f t="shared" si="9"/>
        <v>2624.1</v>
      </c>
    </row>
    <row r="70" spans="1:6" s="49" customFormat="1" ht="7.5" customHeight="1">
      <c r="A70" s="793" t="s">
        <v>23</v>
      </c>
      <c r="B70" s="794"/>
      <c r="C70" s="794"/>
      <c r="D70" s="794"/>
      <c r="E70" s="794"/>
      <c r="F70" s="795"/>
    </row>
    <row r="71" spans="1:6" s="49" customFormat="1" ht="13.5">
      <c r="A71" s="45" t="s">
        <v>11</v>
      </c>
      <c r="B71" s="45">
        <v>41</v>
      </c>
      <c r="C71" s="46">
        <v>34207</v>
      </c>
      <c r="D71" s="47">
        <f t="shared" si="8"/>
        <v>17.730409999999999</v>
      </c>
      <c r="E71" s="48">
        <f>SUM(C71/365*7)</f>
        <v>656.02465753424656</v>
      </c>
      <c r="F71" s="48">
        <f t="shared" si="9"/>
        <v>2624.1</v>
      </c>
    </row>
    <row r="72" spans="1:6" s="49" customFormat="1" ht="13.5">
      <c r="A72" s="50"/>
      <c r="B72" s="45">
        <v>42</v>
      </c>
      <c r="C72" s="46">
        <v>35079</v>
      </c>
      <c r="D72" s="47">
        <f t="shared" si="8"/>
        <v>18.182359999999999</v>
      </c>
      <c r="E72" s="48">
        <f>SUM(C72/365*7)</f>
        <v>672.74794520547937</v>
      </c>
      <c r="F72" s="48">
        <f t="shared" si="9"/>
        <v>2690.99</v>
      </c>
    </row>
    <row r="73" spans="1:6" s="49" customFormat="1" ht="13.5">
      <c r="A73" s="50"/>
      <c r="B73" s="45">
        <v>43</v>
      </c>
      <c r="C73" s="46">
        <v>35953</v>
      </c>
      <c r="D73" s="47">
        <f t="shared" si="8"/>
        <v>18.63541</v>
      </c>
      <c r="E73" s="48">
        <f>SUM(C73/365*7)</f>
        <v>689.50958904109586</v>
      </c>
      <c r="F73" s="48">
        <f t="shared" si="9"/>
        <v>2758.04</v>
      </c>
    </row>
    <row r="74" spans="1:6" s="49" customFormat="1" ht="13.5">
      <c r="A74" s="50"/>
      <c r="B74" s="45">
        <v>44</v>
      </c>
      <c r="C74" s="46">
        <v>36838</v>
      </c>
      <c r="D74" s="47">
        <f t="shared" si="8"/>
        <v>19.09412</v>
      </c>
      <c r="E74" s="48">
        <f>SUM(C74/365*7)</f>
        <v>706.48219178082195</v>
      </c>
      <c r="F74" s="48">
        <f t="shared" si="9"/>
        <v>2825.93</v>
      </c>
    </row>
    <row r="75" spans="1:6" s="49" customFormat="1" ht="6.75" customHeight="1">
      <c r="A75" s="793" t="s">
        <v>23</v>
      </c>
      <c r="B75" s="794"/>
      <c r="C75" s="794"/>
      <c r="D75" s="794"/>
      <c r="E75" s="794"/>
      <c r="F75" s="795"/>
    </row>
    <row r="76" spans="1:6" s="49" customFormat="1" ht="13.5">
      <c r="A76" s="45" t="s">
        <v>12</v>
      </c>
      <c r="B76" s="45">
        <v>44</v>
      </c>
      <c r="C76" s="46">
        <v>36838</v>
      </c>
      <c r="D76" s="47">
        <f t="shared" si="8"/>
        <v>19.09412</v>
      </c>
      <c r="E76" s="48">
        <f>SUM(C76/365*7)</f>
        <v>706.48219178082195</v>
      </c>
      <c r="F76" s="48">
        <f t="shared" si="9"/>
        <v>2825.93</v>
      </c>
    </row>
    <row r="77" spans="1:6" s="49" customFormat="1" ht="13.5">
      <c r="A77" s="50"/>
      <c r="B77" s="45">
        <v>45</v>
      </c>
      <c r="C77" s="46">
        <v>37665</v>
      </c>
      <c r="D77" s="47">
        <f t="shared" si="8"/>
        <v>19.522770000000001</v>
      </c>
      <c r="E77" s="48">
        <f>SUM(C77/365*7)</f>
        <v>722.34246575342468</v>
      </c>
      <c r="F77" s="48">
        <f t="shared" si="9"/>
        <v>2889.37</v>
      </c>
    </row>
    <row r="78" spans="1:6" s="49" customFormat="1" ht="13.5">
      <c r="A78" s="50"/>
      <c r="B78" s="45">
        <v>46</v>
      </c>
      <c r="C78" s="46">
        <v>38575</v>
      </c>
      <c r="D78" s="47">
        <f t="shared" si="8"/>
        <v>19.99446</v>
      </c>
      <c r="E78" s="48">
        <f>SUM(C78/365*7)</f>
        <v>739.79452054794513</v>
      </c>
      <c r="F78" s="48">
        <f t="shared" si="9"/>
        <v>2959.18</v>
      </c>
    </row>
    <row r="79" spans="1:6" s="49" customFormat="1" ht="13.5">
      <c r="A79" s="50"/>
      <c r="B79" s="45">
        <v>47</v>
      </c>
      <c r="C79" s="46">
        <v>39460</v>
      </c>
      <c r="D79" s="47">
        <f t="shared" si="8"/>
        <v>20.45318</v>
      </c>
      <c r="E79" s="48">
        <f>SUM(C79/365*7)</f>
        <v>756.76712328767121</v>
      </c>
      <c r="F79" s="48">
        <f t="shared" si="9"/>
        <v>3027.07</v>
      </c>
    </row>
    <row r="80" spans="1:6" s="49" customFormat="1" ht="6.75" customHeight="1">
      <c r="A80" s="793" t="s">
        <v>23</v>
      </c>
      <c r="B80" s="794"/>
      <c r="C80" s="794"/>
      <c r="D80" s="794"/>
      <c r="E80" s="794"/>
      <c r="F80" s="795"/>
    </row>
    <row r="81" spans="1:6" s="49" customFormat="1" ht="13.5">
      <c r="A81" s="45" t="s">
        <v>13</v>
      </c>
      <c r="B81" s="45">
        <v>46</v>
      </c>
      <c r="C81" s="46">
        <v>38575</v>
      </c>
      <c r="D81" s="47">
        <f t="shared" si="8"/>
        <v>19.99446</v>
      </c>
      <c r="E81" s="48">
        <f>SUM(C81/365*7)</f>
        <v>739.79452054794513</v>
      </c>
      <c r="F81" s="48">
        <f t="shared" si="9"/>
        <v>2959.18</v>
      </c>
    </row>
    <row r="82" spans="1:6" s="49" customFormat="1" ht="13.5">
      <c r="A82" s="50"/>
      <c r="B82" s="45">
        <v>47</v>
      </c>
      <c r="C82" s="46">
        <v>39460</v>
      </c>
      <c r="D82" s="47">
        <f t="shared" si="8"/>
        <v>20.45318</v>
      </c>
      <c r="E82" s="48">
        <f>SUM(C82/365*7)</f>
        <v>756.76712328767121</v>
      </c>
      <c r="F82" s="48">
        <f t="shared" si="9"/>
        <v>3027.07</v>
      </c>
    </row>
    <row r="83" spans="1:6" s="49" customFormat="1" ht="13.5">
      <c r="A83" s="50"/>
      <c r="B83" s="45">
        <v>48</v>
      </c>
      <c r="C83" s="46">
        <v>40338</v>
      </c>
      <c r="D83" s="47">
        <f t="shared" si="8"/>
        <v>20.908239999999999</v>
      </c>
      <c r="E83" s="48">
        <f>SUM(C83/365*7)</f>
        <v>773.60547945205474</v>
      </c>
      <c r="F83" s="48">
        <f t="shared" si="9"/>
        <v>3094.42</v>
      </c>
    </row>
    <row r="84" spans="1:6" s="49" customFormat="1" ht="13.5">
      <c r="A84" s="50"/>
      <c r="B84" s="45">
        <v>49</v>
      </c>
      <c r="C84" s="46">
        <v>41204</v>
      </c>
      <c r="D84" s="47">
        <f t="shared" si="8"/>
        <v>21.357089999999999</v>
      </c>
      <c r="E84" s="48">
        <f>SUM(C84/365*7)</f>
        <v>790.21369863013695</v>
      </c>
      <c r="F84" s="48">
        <f t="shared" si="9"/>
        <v>3160.85</v>
      </c>
    </row>
    <row r="85" spans="1:6" s="49" customFormat="1" ht="7.5" customHeight="1">
      <c r="A85" s="798" t="s">
        <v>23</v>
      </c>
      <c r="B85" s="799"/>
      <c r="C85" s="799"/>
      <c r="D85" s="799"/>
      <c r="E85" s="799"/>
      <c r="F85" s="800"/>
    </row>
    <row r="86" spans="1:6" s="23" customFormat="1" ht="14">
      <c r="A86" s="38" t="s">
        <v>33</v>
      </c>
      <c r="B86" s="38"/>
      <c r="C86" s="38"/>
      <c r="D86" s="42" t="s">
        <v>23</v>
      </c>
      <c r="E86" s="43"/>
      <c r="F86" s="44" t="s">
        <v>23</v>
      </c>
    </row>
    <row r="87" spans="1:6" ht="14">
      <c r="A87" s="801" t="s">
        <v>0</v>
      </c>
      <c r="B87" s="802"/>
      <c r="C87" s="39" t="s">
        <v>2</v>
      </c>
      <c r="D87" s="40" t="s">
        <v>3</v>
      </c>
      <c r="E87" s="39" t="s">
        <v>5</v>
      </c>
      <c r="F87" s="39" t="s">
        <v>4</v>
      </c>
    </row>
    <row r="88" spans="1:6" s="50" customFormat="1" ht="13.5">
      <c r="A88" s="796" t="s">
        <v>35</v>
      </c>
      <c r="B88" s="797"/>
      <c r="C88" s="51">
        <v>40335</v>
      </c>
      <c r="D88" s="47">
        <f t="shared" si="8"/>
        <v>20.906690000000001</v>
      </c>
      <c r="E88" s="48">
        <f>SUM(C88/365*7)</f>
        <v>773.54794520547944</v>
      </c>
      <c r="F88" s="48">
        <f>ROUND(C88*28/365,2)</f>
        <v>3094.19</v>
      </c>
    </row>
    <row r="89" spans="1:6" s="50" customFormat="1" ht="13.5">
      <c r="A89" s="791" t="s">
        <v>23</v>
      </c>
      <c r="B89" s="792"/>
      <c r="C89" s="51">
        <v>41187</v>
      </c>
      <c r="D89" s="47">
        <f t="shared" si="8"/>
        <v>21.348310000000001</v>
      </c>
      <c r="E89" s="48">
        <f>SUM(C89/365*7)</f>
        <v>789.88767123287664</v>
      </c>
      <c r="F89" s="48">
        <f t="shared" si="9"/>
        <v>3159.55</v>
      </c>
    </row>
    <row r="90" spans="1:6" s="50" customFormat="1" ht="13.5">
      <c r="A90" s="791" t="s">
        <v>23</v>
      </c>
      <c r="B90" s="792"/>
      <c r="C90" s="51">
        <v>42052</v>
      </c>
      <c r="D90" s="47">
        <f t="shared" si="8"/>
        <v>21.796690000000002</v>
      </c>
      <c r="E90" s="48">
        <f>SUM(C90/365*7)</f>
        <v>806.47671232876712</v>
      </c>
      <c r="F90" s="48">
        <f t="shared" si="9"/>
        <v>3225.91</v>
      </c>
    </row>
    <row r="91" spans="1:6" s="50" customFormat="1" ht="13.5">
      <c r="A91" s="789"/>
      <c r="B91" s="790"/>
      <c r="C91" s="51">
        <v>42814</v>
      </c>
      <c r="D91" s="47">
        <f t="shared" si="8"/>
        <v>22.19162</v>
      </c>
      <c r="E91" s="48">
        <f>SUM(C91/365*7)</f>
        <v>821.09041095890416</v>
      </c>
      <c r="F91" s="48">
        <f t="shared" si="9"/>
        <v>3284.36</v>
      </c>
    </row>
    <row r="92" spans="1:6" s="50" customFormat="1" ht="13.5">
      <c r="A92" s="789"/>
      <c r="B92" s="790"/>
      <c r="C92" s="51">
        <v>43589</v>
      </c>
      <c r="D92" s="47">
        <f t="shared" si="8"/>
        <v>22.593309999999999</v>
      </c>
      <c r="E92" s="48">
        <f>SUM(C92/365*7)</f>
        <v>835.95342465753424</v>
      </c>
      <c r="F92" s="48">
        <f t="shared" si="9"/>
        <v>3343.81</v>
      </c>
    </row>
    <row r="93" spans="1:6" s="50" customFormat="1" ht="7.5" customHeight="1">
      <c r="A93" s="793" t="s">
        <v>23</v>
      </c>
      <c r="B93" s="794"/>
      <c r="C93" s="794"/>
      <c r="D93" s="794"/>
      <c r="E93" s="794"/>
      <c r="F93" s="795"/>
    </row>
    <row r="94" spans="1:6" s="50" customFormat="1" ht="13.5">
      <c r="A94" s="796" t="s">
        <v>36</v>
      </c>
      <c r="B94" s="797"/>
      <c r="C94" s="51">
        <v>42928</v>
      </c>
      <c r="D94" s="47">
        <f t="shared" si="8"/>
        <v>22.25074</v>
      </c>
      <c r="E94" s="48">
        <f>SUM(C94/365*7)</f>
        <v>823.27671232876719</v>
      </c>
      <c r="F94" s="48">
        <f t="shared" si="9"/>
        <v>3293.11</v>
      </c>
    </row>
    <row r="95" spans="1:6" s="50" customFormat="1" ht="13.5">
      <c r="A95" s="791" t="s">
        <v>23</v>
      </c>
      <c r="B95" s="792"/>
      <c r="C95" s="51">
        <v>43686</v>
      </c>
      <c r="D95" s="47">
        <f t="shared" si="8"/>
        <v>22.64358</v>
      </c>
      <c r="E95" s="48">
        <f>SUM(C95/365*7)</f>
        <v>837.81369863013697</v>
      </c>
      <c r="F95" s="48">
        <f t="shared" si="9"/>
        <v>3351.25</v>
      </c>
    </row>
    <row r="96" spans="1:6" s="50" customFormat="1" ht="13.5">
      <c r="A96" s="791" t="s">
        <v>23</v>
      </c>
      <c r="B96" s="792"/>
      <c r="C96" s="51">
        <v>44463</v>
      </c>
      <c r="D96" s="47">
        <f t="shared" si="8"/>
        <v>23.04635</v>
      </c>
      <c r="E96" s="48">
        <f>SUM(C96/365*7)</f>
        <v>852.71506849315074</v>
      </c>
      <c r="F96" s="48">
        <f t="shared" si="9"/>
        <v>3410.86</v>
      </c>
    </row>
    <row r="97" spans="1:7" s="50" customFormat="1" ht="13.5">
      <c r="A97" s="789"/>
      <c r="B97" s="790"/>
      <c r="C97" s="51">
        <v>45240</v>
      </c>
      <c r="D97" s="47">
        <f t="shared" si="8"/>
        <v>23.449120000000001</v>
      </c>
      <c r="E97" s="48">
        <f>SUM(C97/365*7)</f>
        <v>867.61643835616439</v>
      </c>
      <c r="F97" s="48">
        <f t="shared" si="9"/>
        <v>3470.47</v>
      </c>
    </row>
    <row r="98" spans="1:7" s="50" customFormat="1" ht="13.5">
      <c r="A98" s="789"/>
      <c r="B98" s="790"/>
      <c r="C98" s="51">
        <v>46004</v>
      </c>
      <c r="D98" s="47">
        <f t="shared" si="8"/>
        <v>23.84507</v>
      </c>
      <c r="E98" s="48">
        <f>SUM(C98/365*7)</f>
        <v>882.26849315068489</v>
      </c>
      <c r="F98" s="48">
        <f t="shared" si="9"/>
        <v>3529.07</v>
      </c>
    </row>
    <row r="99" spans="1:7" s="50" customFormat="1" ht="7.5" customHeight="1">
      <c r="A99" s="793" t="s">
        <v>23</v>
      </c>
      <c r="B99" s="794"/>
      <c r="C99" s="794"/>
      <c r="D99" s="794"/>
      <c r="E99" s="794"/>
      <c r="F99" s="795"/>
    </row>
    <row r="100" spans="1:7" s="50" customFormat="1" ht="13.5">
      <c r="A100" s="796" t="s">
        <v>40</v>
      </c>
      <c r="B100" s="797"/>
      <c r="C100" s="51">
        <v>45433</v>
      </c>
      <c r="D100" s="47">
        <f t="shared" si="8"/>
        <v>23.549119999999998</v>
      </c>
      <c r="E100" s="48">
        <f>SUM(C100/365*7)</f>
        <v>871.317808219178</v>
      </c>
      <c r="F100" s="48">
        <f t="shared" si="9"/>
        <v>3485.27</v>
      </c>
    </row>
    <row r="101" spans="1:7" s="50" customFormat="1" ht="13.5">
      <c r="A101" s="791" t="s">
        <v>23</v>
      </c>
      <c r="B101" s="792"/>
      <c r="C101" s="51">
        <v>46204</v>
      </c>
      <c r="D101" s="47">
        <f t="shared" si="8"/>
        <v>23.948779999999999</v>
      </c>
      <c r="E101" s="48">
        <f>SUM(C101/365*7)</f>
        <v>886.10410958904106</v>
      </c>
      <c r="F101" s="48">
        <f t="shared" si="9"/>
        <v>3544.42</v>
      </c>
    </row>
    <row r="102" spans="1:7" s="50" customFormat="1" ht="13.5">
      <c r="A102" s="791" t="s">
        <v>23</v>
      </c>
      <c r="B102" s="792"/>
      <c r="C102" s="51">
        <v>46987</v>
      </c>
      <c r="D102" s="47">
        <f t="shared" si="8"/>
        <v>24.354590000000002</v>
      </c>
      <c r="E102" s="48">
        <f>SUM(C102/365*7)</f>
        <v>901.12054794520554</v>
      </c>
      <c r="F102" s="48">
        <f t="shared" si="9"/>
        <v>3604.48</v>
      </c>
    </row>
    <row r="103" spans="1:7" s="50" customFormat="1" ht="13.5">
      <c r="A103" s="789"/>
      <c r="B103" s="790"/>
      <c r="C103" s="51">
        <v>47742</v>
      </c>
      <c r="D103" s="47">
        <f t="shared" si="8"/>
        <v>24.745950000000001</v>
      </c>
      <c r="E103" s="48">
        <f>SUM(C103/365*7)</f>
        <v>915.60000000000014</v>
      </c>
      <c r="F103" s="48">
        <f t="shared" si="9"/>
        <v>3662.4</v>
      </c>
    </row>
    <row r="104" spans="1:7" s="50" customFormat="1" ht="13.5">
      <c r="A104" s="789"/>
      <c r="B104" s="790"/>
      <c r="C104" s="51">
        <v>48519</v>
      </c>
      <c r="D104" s="47">
        <f t="shared" si="8"/>
        <v>25.148720000000001</v>
      </c>
      <c r="E104" s="48">
        <f>SUM(C104/365*7)</f>
        <v>930.50136986301379</v>
      </c>
      <c r="F104" s="48">
        <f t="shared" si="9"/>
        <v>3722.01</v>
      </c>
    </row>
    <row r="105" spans="1:7" s="50" customFormat="1" ht="7.5" customHeight="1">
      <c r="A105" s="845"/>
      <c r="B105" s="846"/>
      <c r="C105" s="846"/>
      <c r="D105" s="846"/>
      <c r="E105" s="846"/>
      <c r="F105" s="847"/>
    </row>
    <row r="106" spans="1:7" s="50" customFormat="1" ht="13.5">
      <c r="A106" s="844"/>
      <c r="B106" s="844"/>
      <c r="C106" s="52"/>
      <c r="D106" s="53"/>
      <c r="E106" s="54"/>
      <c r="F106" s="54"/>
      <c r="G106" s="55"/>
    </row>
    <row r="107" spans="1:7" s="50" customFormat="1" ht="13.5">
      <c r="A107" s="843"/>
      <c r="B107" s="843"/>
      <c r="C107" s="52"/>
      <c r="D107" s="53"/>
      <c r="E107" s="54"/>
      <c r="F107" s="54"/>
      <c r="G107" s="55"/>
    </row>
    <row r="108" spans="1:7" s="50" customFormat="1" ht="13.5">
      <c r="A108" s="843"/>
      <c r="B108" s="843"/>
      <c r="C108" s="52"/>
      <c r="D108" s="53"/>
      <c r="E108" s="54"/>
      <c r="F108" s="54"/>
      <c r="G108" s="55"/>
    </row>
    <row r="109" spans="1:7" s="50" customFormat="1" ht="13.5">
      <c r="A109" s="843"/>
      <c r="B109" s="843"/>
      <c r="C109" s="52"/>
      <c r="D109" s="53"/>
      <c r="E109" s="54"/>
      <c r="F109" s="54"/>
      <c r="G109" s="55"/>
    </row>
    <row r="110" spans="1:7" s="50" customFormat="1" ht="13.5">
      <c r="A110" s="843"/>
      <c r="B110" s="843"/>
      <c r="C110" s="52"/>
      <c r="D110" s="53"/>
      <c r="E110" s="54"/>
      <c r="F110" s="54"/>
      <c r="G110" s="55"/>
    </row>
    <row r="111" spans="1:7" s="50" customFormat="1" ht="7.5" customHeight="1">
      <c r="A111" s="843"/>
      <c r="B111" s="843"/>
      <c r="C111" s="843"/>
      <c r="D111" s="843"/>
      <c r="E111" s="843"/>
      <c r="F111" s="843"/>
      <c r="G111" s="55"/>
    </row>
    <row r="112" spans="1:7" s="50" customFormat="1" ht="13.5">
      <c r="A112" s="844"/>
      <c r="B112" s="844"/>
      <c r="C112" s="52"/>
      <c r="D112" s="53"/>
      <c r="E112" s="54"/>
      <c r="F112" s="54"/>
      <c r="G112" s="55"/>
    </row>
    <row r="113" spans="1:7" s="50" customFormat="1" ht="13.5">
      <c r="A113" s="843"/>
      <c r="B113" s="843"/>
      <c r="C113" s="52"/>
      <c r="D113" s="53"/>
      <c r="E113" s="54"/>
      <c r="F113" s="54"/>
      <c r="G113" s="55"/>
    </row>
    <row r="114" spans="1:7" s="50" customFormat="1" ht="13.5">
      <c r="A114" s="843"/>
      <c r="B114" s="843"/>
      <c r="C114" s="52"/>
      <c r="D114" s="53"/>
      <c r="E114" s="54"/>
      <c r="F114" s="54"/>
      <c r="G114" s="55"/>
    </row>
    <row r="115" spans="1:7" s="50" customFormat="1" ht="13.5">
      <c r="A115" s="843"/>
      <c r="B115" s="843"/>
      <c r="C115" s="52"/>
      <c r="D115" s="53"/>
      <c r="E115" s="54"/>
      <c r="F115" s="54"/>
      <c r="G115" s="55"/>
    </row>
    <row r="116" spans="1:7" s="50" customFormat="1" ht="13.5">
      <c r="A116" s="843"/>
      <c r="B116" s="843"/>
      <c r="C116" s="52"/>
      <c r="D116" s="53"/>
      <c r="E116" s="54"/>
      <c r="F116" s="54"/>
      <c r="G116" s="55"/>
    </row>
    <row r="117" spans="1:7">
      <c r="A117" s="56"/>
      <c r="B117" s="56"/>
      <c r="C117" s="57"/>
      <c r="D117" s="58"/>
      <c r="E117" s="59"/>
      <c r="F117" s="59"/>
    </row>
    <row r="118" spans="1:7">
      <c r="C118" s="30"/>
      <c r="D118" s="31"/>
      <c r="E118" s="32"/>
      <c r="F118" s="32"/>
    </row>
    <row r="119" spans="1:7">
      <c r="C119" s="30"/>
      <c r="D119" s="31"/>
      <c r="E119" s="32"/>
      <c r="F119" s="32"/>
    </row>
    <row r="120" spans="1:7">
      <c r="C120" s="30"/>
      <c r="D120" s="31"/>
      <c r="E120" s="32"/>
      <c r="F120" s="32"/>
    </row>
    <row r="121" spans="1:7">
      <c r="C121" s="30"/>
      <c r="D121" s="31"/>
      <c r="E121" s="32"/>
      <c r="F121" s="32"/>
    </row>
    <row r="122" spans="1:7">
      <c r="C122" s="30"/>
      <c r="D122" s="31"/>
      <c r="E122" s="32"/>
      <c r="F122" s="32"/>
    </row>
    <row r="123" spans="1:7">
      <c r="C123" s="30"/>
      <c r="D123" s="31"/>
      <c r="E123" s="32"/>
      <c r="F123" s="32"/>
    </row>
    <row r="124" spans="1:7">
      <c r="C124" s="30"/>
      <c r="D124" s="31"/>
      <c r="E124" s="32"/>
      <c r="F124" s="32"/>
    </row>
    <row r="125" spans="1:7">
      <c r="C125" s="30"/>
      <c r="D125" s="31"/>
      <c r="E125" s="32"/>
      <c r="F125" s="32"/>
    </row>
    <row r="126" spans="1:7">
      <c r="C126" s="30"/>
      <c r="D126" s="31"/>
      <c r="E126" s="32"/>
      <c r="F126" s="32"/>
    </row>
    <row r="127" spans="1:7">
      <c r="C127" s="30"/>
      <c r="D127" s="31"/>
      <c r="E127" s="32"/>
      <c r="F127" s="32"/>
    </row>
  </sheetData>
  <mergeCells count="51">
    <mergeCell ref="A1:F1"/>
    <mergeCell ref="A88:B88"/>
    <mergeCell ref="A108:B108"/>
    <mergeCell ref="A106:B106"/>
    <mergeCell ref="A105:F105"/>
    <mergeCell ref="A100:B100"/>
    <mergeCell ref="A2:F2"/>
    <mergeCell ref="A99:F99"/>
    <mergeCell ref="A95:B95"/>
    <mergeCell ref="A96:B96"/>
    <mergeCell ref="A97:B97"/>
    <mergeCell ref="A98:B98"/>
    <mergeCell ref="A4:F4"/>
    <mergeCell ref="A22:F22"/>
    <mergeCell ref="A14:F14"/>
    <mergeCell ref="A41:F41"/>
    <mergeCell ref="A107:B107"/>
    <mergeCell ref="A3:F3"/>
    <mergeCell ref="A94:B94"/>
    <mergeCell ref="A101:B101"/>
    <mergeCell ref="A102:B102"/>
    <mergeCell ref="A103:B103"/>
    <mergeCell ref="A54:F54"/>
    <mergeCell ref="A89:B89"/>
    <mergeCell ref="A90:B90"/>
    <mergeCell ref="A87:B87"/>
    <mergeCell ref="A12:F12"/>
    <mergeCell ref="A13:F13"/>
    <mergeCell ref="A45:F45"/>
    <mergeCell ref="A50:F50"/>
    <mergeCell ref="A26:F26"/>
    <mergeCell ref="A104:B104"/>
    <mergeCell ref="A85:F85"/>
    <mergeCell ref="A93:F93"/>
    <mergeCell ref="A91:B91"/>
    <mergeCell ref="A92:B92"/>
    <mergeCell ref="A31:F31"/>
    <mergeCell ref="A36:F36"/>
    <mergeCell ref="A60:F60"/>
    <mergeCell ref="A65:F65"/>
    <mergeCell ref="A70:F70"/>
    <mergeCell ref="A75:F75"/>
    <mergeCell ref="A80:F80"/>
    <mergeCell ref="A115:B115"/>
    <mergeCell ref="A116:B116"/>
    <mergeCell ref="A112:B112"/>
    <mergeCell ref="A109:B109"/>
    <mergeCell ref="A110:B110"/>
    <mergeCell ref="A113:B113"/>
    <mergeCell ref="A111:F111"/>
    <mergeCell ref="A114:B114"/>
  </mergeCells>
  <phoneticPr fontId="0" type="noConversion"/>
  <printOptions horizontalCentered="1" verticalCentered="1" gridLines="1"/>
  <pageMargins left="0.74803149606299213" right="0.74803149606299213" top="0.43307086614173229" bottom="0.55118110236220474" header="0.23622047244094491" footer="0.23622047244094491"/>
  <pageSetup paperSize="9" scale="98" orientation="portrait" r:id="rId1"/>
  <headerFooter alignWithMargins="0">
    <oddFooter>&amp;LRates of Pay (main grades)&amp;C1 April 2008</oddFooter>
  </headerFooter>
  <rowBreaks count="1" manualBreakCount="1">
    <brk id="5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F114"/>
  <sheetViews>
    <sheetView topLeftCell="A93" workbookViewId="0">
      <selection activeCell="B127" sqref="B127"/>
    </sheetView>
  </sheetViews>
  <sheetFormatPr defaultRowHeight="12.5"/>
  <cols>
    <col min="6" max="6" width="11" customWidth="1"/>
  </cols>
  <sheetData>
    <row r="1" spans="1:6" ht="25">
      <c r="A1" s="10" t="s">
        <v>25</v>
      </c>
      <c r="B1" s="10"/>
      <c r="C1" s="10"/>
    </row>
    <row r="5" spans="1:6" ht="15.5">
      <c r="A5" s="12" t="s">
        <v>43</v>
      </c>
      <c r="B5" s="12"/>
      <c r="C5" s="12"/>
      <c r="D5" s="12"/>
      <c r="E5" s="12"/>
      <c r="F5" s="12"/>
    </row>
    <row r="6" spans="1:6" ht="13">
      <c r="A6" s="7"/>
      <c r="B6" s="7"/>
      <c r="C6" s="7"/>
      <c r="D6" s="7"/>
      <c r="E6" s="7"/>
      <c r="F6" s="7"/>
    </row>
    <row r="7" spans="1:6" ht="13">
      <c r="A7" s="9" t="s">
        <v>14</v>
      </c>
      <c r="B7" s="9"/>
      <c r="C7" s="9"/>
      <c r="D7" s="9"/>
      <c r="E7" s="9"/>
      <c r="F7" s="9"/>
    </row>
    <row r="9" spans="1:6" ht="13">
      <c r="A9" s="8" t="s">
        <v>0</v>
      </c>
      <c r="B9" s="8" t="s">
        <v>1</v>
      </c>
      <c r="C9" s="8" t="s">
        <v>2</v>
      </c>
      <c r="D9" s="8" t="s">
        <v>3</v>
      </c>
      <c r="E9" s="8" t="s">
        <v>5</v>
      </c>
      <c r="F9" s="8" t="s">
        <v>4</v>
      </c>
    </row>
    <row r="10" spans="1:6" ht="13">
      <c r="A10" s="17" t="s">
        <v>15</v>
      </c>
      <c r="B10" s="18">
        <v>4</v>
      </c>
      <c r="C10" s="16">
        <v>11577</v>
      </c>
      <c r="D10" s="19">
        <f t="shared" ref="D10:D15" si="0">ROUND(F10/148,5)</f>
        <v>6.00068</v>
      </c>
      <c r="E10" s="20">
        <f t="shared" ref="E10:E15" si="1">SUM(C10/365*7)</f>
        <v>222.02465753424656</v>
      </c>
      <c r="F10" s="20">
        <f t="shared" ref="F10:F15" si="2">ROUND(C10*28/365,2)</f>
        <v>888.1</v>
      </c>
    </row>
    <row r="11" spans="1:6" ht="13">
      <c r="A11" s="17" t="s">
        <v>16</v>
      </c>
      <c r="B11" s="18">
        <v>5</v>
      </c>
      <c r="C11" s="16">
        <v>11737</v>
      </c>
      <c r="D11" s="19">
        <f t="shared" si="0"/>
        <v>6.0835800000000004</v>
      </c>
      <c r="E11" s="20">
        <f t="shared" si="1"/>
        <v>225.09315068493152</v>
      </c>
      <c r="F11" s="20">
        <f t="shared" si="2"/>
        <v>900.37</v>
      </c>
    </row>
    <row r="12" spans="1:6" ht="13">
      <c r="A12" s="17" t="s">
        <v>17</v>
      </c>
      <c r="B12" s="18">
        <v>6</v>
      </c>
      <c r="C12" s="16">
        <v>11907</v>
      </c>
      <c r="D12" s="19">
        <f t="shared" si="0"/>
        <v>6.1716899999999999</v>
      </c>
      <c r="E12" s="20">
        <f t="shared" si="1"/>
        <v>228.35342465753428</v>
      </c>
      <c r="F12" s="20">
        <f t="shared" si="2"/>
        <v>913.41</v>
      </c>
    </row>
    <row r="13" spans="1:6" ht="13">
      <c r="A13" s="17" t="s">
        <v>18</v>
      </c>
      <c r="B13" s="18">
        <v>7</v>
      </c>
      <c r="C13" s="16">
        <v>12291</v>
      </c>
      <c r="D13" s="19">
        <f t="shared" si="0"/>
        <v>6.3707399999999996</v>
      </c>
      <c r="E13" s="20">
        <f t="shared" si="1"/>
        <v>235.71780821917807</v>
      </c>
      <c r="F13" s="20">
        <f t="shared" si="2"/>
        <v>942.87</v>
      </c>
    </row>
    <row r="14" spans="1:6" ht="13">
      <c r="A14" s="17" t="s">
        <v>19</v>
      </c>
      <c r="B14" s="18">
        <v>8</v>
      </c>
      <c r="C14" s="16">
        <v>12678</v>
      </c>
      <c r="D14" s="19">
        <f t="shared" si="0"/>
        <v>6.5713499999999998</v>
      </c>
      <c r="E14" s="20">
        <f t="shared" si="1"/>
        <v>243.13972602739727</v>
      </c>
      <c r="F14" s="20">
        <f t="shared" si="2"/>
        <v>972.56</v>
      </c>
    </row>
    <row r="15" spans="1:6" ht="13">
      <c r="A15" s="17" t="s">
        <v>20</v>
      </c>
      <c r="B15" s="18">
        <v>9</v>
      </c>
      <c r="C15" s="16">
        <v>13062</v>
      </c>
      <c r="D15" s="19">
        <f t="shared" si="0"/>
        <v>6.77041</v>
      </c>
      <c r="E15" s="20">
        <f t="shared" si="1"/>
        <v>250.50410958904109</v>
      </c>
      <c r="F15" s="20">
        <f t="shared" si="2"/>
        <v>1002.02</v>
      </c>
    </row>
    <row r="18" spans="1:6" ht="13">
      <c r="A18" s="9" t="s">
        <v>21</v>
      </c>
      <c r="B18" s="9"/>
      <c r="C18" s="9"/>
      <c r="D18" s="9"/>
      <c r="E18" s="9"/>
      <c r="F18" s="9"/>
    </row>
    <row r="20" spans="1:6" ht="13">
      <c r="A20" s="9" t="s">
        <v>30</v>
      </c>
      <c r="B20" s="9"/>
      <c r="C20" s="7"/>
    </row>
    <row r="21" spans="1:6" ht="13">
      <c r="A21" s="8" t="s">
        <v>0</v>
      </c>
      <c r="B21" s="8" t="s">
        <v>1</v>
      </c>
      <c r="C21" s="8" t="s">
        <v>2</v>
      </c>
      <c r="D21" s="8" t="s">
        <v>3</v>
      </c>
      <c r="E21" s="8" t="s">
        <v>5</v>
      </c>
      <c r="F21" s="8" t="s">
        <v>4</v>
      </c>
    </row>
    <row r="22" spans="1:6" ht="13">
      <c r="A22" s="17" t="s">
        <v>22</v>
      </c>
      <c r="B22" s="18">
        <v>4</v>
      </c>
      <c r="C22" s="16">
        <v>11577</v>
      </c>
      <c r="D22" s="19">
        <f>ROUND(F22/148,5)</f>
        <v>6.00068</v>
      </c>
      <c r="E22" s="20">
        <f t="shared" ref="E22:E27" si="3">SUM(C22/365*7)</f>
        <v>222.02465753424656</v>
      </c>
      <c r="F22" s="20">
        <f>ROUND(C22*28/365,2)</f>
        <v>888.1</v>
      </c>
    </row>
    <row r="23" spans="1:6" ht="13">
      <c r="A23" s="17" t="s">
        <v>23</v>
      </c>
      <c r="B23" s="18">
        <v>5</v>
      </c>
      <c r="C23" s="16">
        <v>11737</v>
      </c>
      <c r="D23" s="19">
        <f t="shared" ref="D23:D50" si="4">ROUND(F23/148,5)</f>
        <v>6.0835800000000004</v>
      </c>
      <c r="E23" s="20">
        <f t="shared" si="3"/>
        <v>225.09315068493152</v>
      </c>
      <c r="F23" s="20">
        <f t="shared" ref="F23:F49" si="5">ROUND(C23*28/365,2)</f>
        <v>900.37</v>
      </c>
    </row>
    <row r="24" spans="1:6" ht="13">
      <c r="A24" s="17" t="s">
        <v>23</v>
      </c>
      <c r="B24" s="18">
        <v>6</v>
      </c>
      <c r="C24" s="16">
        <v>11907</v>
      </c>
      <c r="D24" s="19">
        <f t="shared" si="4"/>
        <v>6.1716899999999999</v>
      </c>
      <c r="E24" s="20">
        <f t="shared" si="3"/>
        <v>228.35342465753428</v>
      </c>
      <c r="F24" s="20">
        <f t="shared" si="5"/>
        <v>913.41</v>
      </c>
    </row>
    <row r="25" spans="1:6" ht="13">
      <c r="A25" s="17" t="s">
        <v>23</v>
      </c>
      <c r="B25" s="18">
        <v>8</v>
      </c>
      <c r="C25" s="16">
        <v>12678</v>
      </c>
      <c r="D25" s="19">
        <f t="shared" si="4"/>
        <v>6.5713499999999998</v>
      </c>
      <c r="E25" s="20">
        <f t="shared" si="3"/>
        <v>243.13972602739727</v>
      </c>
      <c r="F25" s="20">
        <f t="shared" si="5"/>
        <v>972.56</v>
      </c>
    </row>
    <row r="26" spans="1:6" ht="13">
      <c r="A26" s="18"/>
      <c r="B26" s="18">
        <v>10</v>
      </c>
      <c r="C26" s="16">
        <v>13336</v>
      </c>
      <c r="D26" s="19">
        <f t="shared" si="4"/>
        <v>6.9124299999999996</v>
      </c>
      <c r="E26" s="20">
        <f t="shared" si="3"/>
        <v>255.75890410958905</v>
      </c>
      <c r="F26" s="20">
        <f t="shared" si="5"/>
        <v>1023.04</v>
      </c>
    </row>
    <row r="27" spans="1:6" ht="13">
      <c r="A27" s="5"/>
      <c r="B27" s="18">
        <v>11</v>
      </c>
      <c r="C27" s="16">
        <v>14197</v>
      </c>
      <c r="D27" s="19">
        <f t="shared" si="4"/>
        <v>7.3586499999999999</v>
      </c>
      <c r="E27" s="20">
        <f t="shared" si="3"/>
        <v>272.27123287671236</v>
      </c>
      <c r="F27" s="20">
        <f t="shared" si="5"/>
        <v>1089.08</v>
      </c>
    </row>
    <row r="28" spans="1:6" ht="13">
      <c r="C28" s="21"/>
      <c r="D28" s="4" t="s">
        <v>23</v>
      </c>
      <c r="F28" s="3" t="s">
        <v>23</v>
      </c>
    </row>
    <row r="29" spans="1:6" ht="13">
      <c r="A29" s="17" t="s">
        <v>24</v>
      </c>
      <c r="B29" s="18">
        <v>11</v>
      </c>
      <c r="C29" s="16">
        <v>14197</v>
      </c>
      <c r="D29" s="19">
        <f t="shared" si="4"/>
        <v>7.3586499999999999</v>
      </c>
      <c r="E29" s="20">
        <f>SUM(C29/365*7)</f>
        <v>272.27123287671236</v>
      </c>
      <c r="F29" s="20">
        <f t="shared" si="5"/>
        <v>1089.08</v>
      </c>
    </row>
    <row r="30" spans="1:6" ht="13">
      <c r="A30" s="5"/>
      <c r="B30" s="18">
        <v>12</v>
      </c>
      <c r="C30" s="16">
        <v>14492</v>
      </c>
      <c r="D30" s="19">
        <f t="shared" si="4"/>
        <v>7.5116199999999997</v>
      </c>
      <c r="E30" s="20">
        <f>SUM(C30/365*7)</f>
        <v>277.92876712328768</v>
      </c>
      <c r="F30" s="20">
        <f t="shared" si="5"/>
        <v>1111.72</v>
      </c>
    </row>
    <row r="31" spans="1:6" ht="13">
      <c r="A31" s="5"/>
      <c r="B31" s="18">
        <v>13</v>
      </c>
      <c r="C31" s="16">
        <v>14882</v>
      </c>
      <c r="D31" s="19">
        <f t="shared" si="4"/>
        <v>7.7137200000000004</v>
      </c>
      <c r="E31" s="20">
        <f>SUM(C31/365*7)</f>
        <v>285.40821917808216</v>
      </c>
      <c r="F31" s="20">
        <f t="shared" si="5"/>
        <v>1141.6300000000001</v>
      </c>
    </row>
    <row r="32" spans="1:6" ht="13">
      <c r="A32" s="5"/>
      <c r="B32" s="5"/>
      <c r="C32" s="21"/>
      <c r="D32" s="19" t="s">
        <v>23</v>
      </c>
      <c r="E32" s="5"/>
      <c r="F32" s="20" t="s">
        <v>23</v>
      </c>
    </row>
    <row r="33" spans="1:6" ht="13">
      <c r="A33" s="17" t="s">
        <v>26</v>
      </c>
      <c r="B33" s="18">
        <v>14</v>
      </c>
      <c r="C33" s="16">
        <v>15153</v>
      </c>
      <c r="D33" s="19">
        <f t="shared" si="4"/>
        <v>7.85419</v>
      </c>
      <c r="E33" s="20">
        <f>SUM(C33/365*7)</f>
        <v>290.60547945205479</v>
      </c>
      <c r="F33" s="20">
        <f t="shared" si="5"/>
        <v>1162.42</v>
      </c>
    </row>
    <row r="34" spans="1:6" ht="13">
      <c r="A34" s="5"/>
      <c r="B34" s="18">
        <v>15</v>
      </c>
      <c r="C34" s="16">
        <v>15470</v>
      </c>
      <c r="D34" s="19">
        <f t="shared" si="4"/>
        <v>8.0185099999999991</v>
      </c>
      <c r="E34" s="20">
        <f>SUM(C34/365*7)</f>
        <v>296.68493150684935</v>
      </c>
      <c r="F34" s="20">
        <f t="shared" si="5"/>
        <v>1186.74</v>
      </c>
    </row>
    <row r="35" spans="1:6" ht="13">
      <c r="A35" s="5"/>
      <c r="B35" s="18">
        <v>16</v>
      </c>
      <c r="C35" s="16">
        <v>15842</v>
      </c>
      <c r="D35" s="19">
        <f t="shared" si="4"/>
        <v>8.2113499999999995</v>
      </c>
      <c r="E35" s="20">
        <f>SUM(C35/365*7)</f>
        <v>303.8191780821918</v>
      </c>
      <c r="F35" s="20">
        <f t="shared" si="5"/>
        <v>1215.28</v>
      </c>
    </row>
    <row r="36" spans="1:6" ht="13">
      <c r="A36" s="5"/>
      <c r="B36" s="18">
        <v>17</v>
      </c>
      <c r="C36" s="16">
        <v>16217</v>
      </c>
      <c r="D36" s="19">
        <f t="shared" si="4"/>
        <v>8.4056800000000003</v>
      </c>
      <c r="E36" s="20">
        <f>SUM(C36/365*7)</f>
        <v>311.0109589041096</v>
      </c>
      <c r="F36" s="20">
        <f t="shared" si="5"/>
        <v>1244.04</v>
      </c>
    </row>
    <row r="37" spans="1:6" ht="13">
      <c r="A37" s="5"/>
      <c r="B37" s="5"/>
      <c r="C37" s="21"/>
      <c r="D37" s="19" t="s">
        <v>23</v>
      </c>
      <c r="E37" s="5"/>
      <c r="F37" s="20" t="s">
        <v>23</v>
      </c>
    </row>
    <row r="38" spans="1:6" ht="13">
      <c r="A38" s="17" t="s">
        <v>27</v>
      </c>
      <c r="B38" s="18">
        <v>18</v>
      </c>
      <c r="C38" s="16">
        <v>16536</v>
      </c>
      <c r="D38" s="19">
        <f t="shared" si="4"/>
        <v>8.5710800000000003</v>
      </c>
      <c r="E38" s="20">
        <f>SUM(C38/365*7)</f>
        <v>317.12876712328767</v>
      </c>
      <c r="F38" s="20">
        <f t="shared" si="5"/>
        <v>1268.52</v>
      </c>
    </row>
    <row r="39" spans="1:6" ht="13">
      <c r="A39" s="5"/>
      <c r="B39" s="18">
        <v>19</v>
      </c>
      <c r="C39" s="16">
        <v>17154</v>
      </c>
      <c r="D39" s="19">
        <f t="shared" si="4"/>
        <v>8.8913499999999992</v>
      </c>
      <c r="E39" s="20">
        <f>SUM(C39/365*7)</f>
        <v>328.98082191780821</v>
      </c>
      <c r="F39" s="20">
        <f t="shared" si="5"/>
        <v>1315.92</v>
      </c>
    </row>
    <row r="40" spans="1:6" ht="13">
      <c r="A40" s="5"/>
      <c r="B40" s="18">
        <v>20</v>
      </c>
      <c r="C40" s="16">
        <v>17781</v>
      </c>
      <c r="D40" s="19">
        <f t="shared" si="4"/>
        <v>9.2163500000000003</v>
      </c>
      <c r="E40" s="20">
        <f>SUM(C40/365*7)</f>
        <v>341.00547945205477</v>
      </c>
      <c r="F40" s="20">
        <f t="shared" si="5"/>
        <v>1364.02</v>
      </c>
    </row>
    <row r="41" spans="1:6" ht="13">
      <c r="A41" s="5"/>
      <c r="B41" s="18">
        <v>21</v>
      </c>
      <c r="C41" s="16">
        <v>18430</v>
      </c>
      <c r="D41" s="19">
        <f t="shared" si="4"/>
        <v>9.5527700000000006</v>
      </c>
      <c r="E41" s="20">
        <f>SUM(C41/365*7)</f>
        <v>353.45205479452056</v>
      </c>
      <c r="F41" s="20">
        <f t="shared" si="5"/>
        <v>1413.81</v>
      </c>
    </row>
    <row r="42" spans="1:6" ht="13">
      <c r="A42" s="5"/>
      <c r="B42" s="5"/>
      <c r="C42" s="21"/>
      <c r="D42" s="19" t="s">
        <v>23</v>
      </c>
      <c r="E42" s="5"/>
      <c r="F42" s="20" t="s">
        <v>23</v>
      </c>
    </row>
    <row r="43" spans="1:6" ht="13">
      <c r="A43" s="17" t="s">
        <v>28</v>
      </c>
      <c r="B43" s="18">
        <v>22</v>
      </c>
      <c r="C43" s="16">
        <v>18907</v>
      </c>
      <c r="D43" s="19">
        <f t="shared" si="4"/>
        <v>9.8000000000000007</v>
      </c>
      <c r="E43" s="20">
        <f>SUM(C43/365*7)</f>
        <v>362.59999999999997</v>
      </c>
      <c r="F43" s="20">
        <f t="shared" si="5"/>
        <v>1450.4</v>
      </c>
    </row>
    <row r="44" spans="1:6" ht="13">
      <c r="A44" s="5"/>
      <c r="B44" s="18">
        <v>23</v>
      </c>
      <c r="C44" s="16">
        <v>19463</v>
      </c>
      <c r="D44" s="19">
        <f t="shared" si="4"/>
        <v>10.088179999999999</v>
      </c>
      <c r="E44" s="20">
        <f>SUM(C44/365*7)</f>
        <v>373.26301369863012</v>
      </c>
      <c r="F44" s="20">
        <f t="shared" si="5"/>
        <v>1493.05</v>
      </c>
    </row>
    <row r="45" spans="1:6" ht="13">
      <c r="A45" s="5"/>
      <c r="B45" s="18">
        <v>24</v>
      </c>
      <c r="C45" s="16">
        <v>20099</v>
      </c>
      <c r="D45" s="19">
        <f t="shared" si="4"/>
        <v>10.41784</v>
      </c>
      <c r="E45" s="20">
        <f>SUM(C45/365*7)</f>
        <v>385.46027397260275</v>
      </c>
      <c r="F45" s="20">
        <f t="shared" si="5"/>
        <v>1541.84</v>
      </c>
    </row>
    <row r="46" spans="1:6" ht="13">
      <c r="A46" s="5"/>
      <c r="B46" s="18">
        <v>25</v>
      </c>
      <c r="C46" s="16">
        <v>20736</v>
      </c>
      <c r="D46" s="19">
        <f t="shared" si="4"/>
        <v>10.74804</v>
      </c>
      <c r="E46" s="20">
        <f>SUM(C46/365*7)</f>
        <v>397.67671232876711</v>
      </c>
      <c r="F46" s="20">
        <f t="shared" si="5"/>
        <v>1590.71</v>
      </c>
    </row>
    <row r="47" spans="1:6" ht="13">
      <c r="A47" s="5"/>
      <c r="B47" s="5"/>
      <c r="C47" s="21"/>
      <c r="D47" s="19" t="s">
        <v>23</v>
      </c>
      <c r="E47" s="5"/>
      <c r="F47" s="20" t="s">
        <v>23</v>
      </c>
    </row>
    <row r="48" spans="1:6" ht="13">
      <c r="A48" s="17" t="s">
        <v>29</v>
      </c>
      <c r="B48" s="18">
        <v>26</v>
      </c>
      <c r="C48" s="16">
        <v>21412</v>
      </c>
      <c r="D48" s="19">
        <f t="shared" si="4"/>
        <v>11.098380000000001</v>
      </c>
      <c r="E48" s="20">
        <f>SUM(C48/365*7)</f>
        <v>410.64109589041095</v>
      </c>
      <c r="F48" s="20">
        <f t="shared" si="5"/>
        <v>1642.56</v>
      </c>
    </row>
    <row r="49" spans="1:6" ht="13">
      <c r="A49" s="5"/>
      <c r="B49" s="18">
        <v>27</v>
      </c>
      <c r="C49" s="16">
        <v>22122</v>
      </c>
      <c r="D49" s="19">
        <f t="shared" si="4"/>
        <v>11.466419999999999</v>
      </c>
      <c r="E49" s="20">
        <f>SUM(C49/365*7)</f>
        <v>424.25753424657535</v>
      </c>
      <c r="F49" s="20">
        <f t="shared" si="5"/>
        <v>1697.03</v>
      </c>
    </row>
    <row r="50" spans="1:6" ht="13">
      <c r="A50" s="5"/>
      <c r="B50" s="18">
        <v>28</v>
      </c>
      <c r="C50" s="16">
        <v>22845</v>
      </c>
      <c r="D50" s="19">
        <f t="shared" si="4"/>
        <v>11.841150000000001</v>
      </c>
      <c r="E50" s="20">
        <f>SUM(C50/365*7)</f>
        <v>438.12328767123284</v>
      </c>
      <c r="F50" s="20">
        <f>ROUND(C50*28/365,2)</f>
        <v>1752.49</v>
      </c>
    </row>
    <row r="51" spans="1:6" ht="13">
      <c r="B51" s="2"/>
      <c r="C51" s="3"/>
      <c r="D51" s="4"/>
      <c r="E51" s="3"/>
      <c r="F51" s="3"/>
    </row>
    <row r="52" spans="1:6" ht="13">
      <c r="A52" s="9" t="s">
        <v>31</v>
      </c>
      <c r="B52" s="9"/>
      <c r="C52" s="11"/>
    </row>
    <row r="53" spans="1:6" ht="13">
      <c r="A53" s="8" t="s">
        <v>0</v>
      </c>
      <c r="B53" s="8" t="s">
        <v>1</v>
      </c>
      <c r="C53" s="8" t="s">
        <v>2</v>
      </c>
      <c r="D53" s="8" t="s">
        <v>3</v>
      </c>
      <c r="E53" s="8" t="s">
        <v>5</v>
      </c>
      <c r="F53" s="8" t="s">
        <v>4</v>
      </c>
    </row>
    <row r="54" spans="1:6" ht="13">
      <c r="A54" s="17" t="s">
        <v>6</v>
      </c>
      <c r="B54" s="18">
        <v>29</v>
      </c>
      <c r="C54" s="16">
        <v>23749</v>
      </c>
      <c r="D54" s="19">
        <f>ROUND(F54/148,5)</f>
        <v>12.30973</v>
      </c>
      <c r="E54" s="20">
        <f>SUM(C54/365*7)</f>
        <v>455.46027397260269</v>
      </c>
      <c r="F54" s="20">
        <f>ROUND(C54*28/365,2)</f>
        <v>1821.84</v>
      </c>
    </row>
    <row r="55" spans="1:6" ht="13">
      <c r="A55" s="5"/>
      <c r="B55" s="18">
        <v>30</v>
      </c>
      <c r="C55" s="16">
        <v>24545</v>
      </c>
      <c r="D55" s="19">
        <f t="shared" ref="D55:D60" si="6">ROUND(F55/148,5)</f>
        <v>12.722300000000001</v>
      </c>
      <c r="E55" s="20">
        <f>SUM(C55/365*7)</f>
        <v>470.72602739726022</v>
      </c>
      <c r="F55" s="20">
        <f t="shared" ref="F55:F60" si="7">ROUND(C55*28/365,2)</f>
        <v>1882.9</v>
      </c>
    </row>
    <row r="56" spans="1:6" ht="13">
      <c r="A56" s="5"/>
      <c r="B56" s="18">
        <v>31</v>
      </c>
      <c r="C56" s="16">
        <v>25320</v>
      </c>
      <c r="D56" s="19">
        <f t="shared" si="6"/>
        <v>13.12405</v>
      </c>
      <c r="E56" s="20">
        <f>SUM(C56/365*7)</f>
        <v>485.58904109589042</v>
      </c>
      <c r="F56" s="20">
        <f t="shared" si="7"/>
        <v>1942.36</v>
      </c>
    </row>
    <row r="57" spans="1:6" ht="13">
      <c r="A57" s="5"/>
      <c r="B57" s="5"/>
      <c r="C57" s="21"/>
      <c r="D57" s="19" t="s">
        <v>23</v>
      </c>
      <c r="E57" s="5"/>
      <c r="F57" s="20" t="s">
        <v>23</v>
      </c>
    </row>
    <row r="58" spans="1:6" ht="13">
      <c r="A58" s="17" t="s">
        <v>7</v>
      </c>
      <c r="B58" s="18">
        <v>32</v>
      </c>
      <c r="C58" s="16">
        <v>26067</v>
      </c>
      <c r="D58" s="19">
        <f t="shared" si="6"/>
        <v>13.51122</v>
      </c>
      <c r="E58" s="20">
        <f>SUM(C58/365*7)</f>
        <v>499.91506849315067</v>
      </c>
      <c r="F58" s="20">
        <f t="shared" si="7"/>
        <v>1999.66</v>
      </c>
    </row>
    <row r="59" spans="1:6" ht="13">
      <c r="A59" s="5"/>
      <c r="B59" s="18">
        <v>33</v>
      </c>
      <c r="C59" s="16">
        <v>26835</v>
      </c>
      <c r="D59" s="19">
        <f t="shared" si="6"/>
        <v>13.909319999999999</v>
      </c>
      <c r="E59" s="20">
        <f>SUM(C59/365*7)</f>
        <v>514.64383561643831</v>
      </c>
      <c r="F59" s="20">
        <f t="shared" si="7"/>
        <v>2058.58</v>
      </c>
    </row>
    <row r="60" spans="1:6" ht="13">
      <c r="A60" s="5"/>
      <c r="B60" s="18">
        <v>34</v>
      </c>
      <c r="C60" s="16">
        <v>27594</v>
      </c>
      <c r="D60" s="19">
        <f t="shared" si="6"/>
        <v>14.3027</v>
      </c>
      <c r="E60" s="20">
        <f>SUM(C60/365*7)</f>
        <v>529.19999999999993</v>
      </c>
      <c r="F60" s="20">
        <f t="shared" si="7"/>
        <v>2116.8000000000002</v>
      </c>
    </row>
    <row r="63" spans="1:6" ht="13">
      <c r="A63" s="9" t="s">
        <v>32</v>
      </c>
      <c r="B63" s="9"/>
      <c r="C63" s="11"/>
    </row>
    <row r="64" spans="1:6" ht="13">
      <c r="A64" s="8" t="s">
        <v>0</v>
      </c>
      <c r="B64" s="8" t="s">
        <v>1</v>
      </c>
      <c r="C64" s="8" t="s">
        <v>2</v>
      </c>
      <c r="D64" s="8" t="s">
        <v>3</v>
      </c>
      <c r="E64" s="8" t="s">
        <v>5</v>
      </c>
      <c r="F64" s="8" t="s">
        <v>4</v>
      </c>
    </row>
    <row r="65" spans="1:6" ht="13">
      <c r="A65" s="17" t="s">
        <v>8</v>
      </c>
      <c r="B65" s="18">
        <v>33</v>
      </c>
      <c r="C65" s="16">
        <v>26835</v>
      </c>
      <c r="D65" s="19">
        <f>ROUND(F65/148,5)</f>
        <v>13.909319999999999</v>
      </c>
      <c r="E65" s="20">
        <f>SUM(C65/365*7)</f>
        <v>514.64383561643831</v>
      </c>
      <c r="F65" s="20">
        <f>ROUND(C65*28/365,2)</f>
        <v>2058.58</v>
      </c>
    </row>
    <row r="66" spans="1:6" ht="13">
      <c r="A66" s="5"/>
      <c r="B66" s="18">
        <v>34</v>
      </c>
      <c r="C66" s="16">
        <v>27594</v>
      </c>
      <c r="D66" s="19">
        <f t="shared" ref="D66:D114" si="8">ROUND(F66/148,5)</f>
        <v>14.3027</v>
      </c>
      <c r="E66" s="20">
        <f>SUM(C66/365*7)</f>
        <v>529.19999999999993</v>
      </c>
      <c r="F66" s="20">
        <f t="shared" ref="F66:F114" si="9">ROUND(C66*28/365,2)</f>
        <v>2116.8000000000002</v>
      </c>
    </row>
    <row r="67" spans="1:6" ht="13">
      <c r="A67" s="5"/>
      <c r="B67" s="18">
        <v>35</v>
      </c>
      <c r="C67" s="16">
        <v>28172</v>
      </c>
      <c r="D67" s="19">
        <f t="shared" si="8"/>
        <v>14.6023</v>
      </c>
      <c r="E67" s="20">
        <f>SUM(C67/365*7)</f>
        <v>540.28493150684926</v>
      </c>
      <c r="F67" s="20">
        <f t="shared" si="9"/>
        <v>2161.14</v>
      </c>
    </row>
    <row r="68" spans="1:6" ht="13">
      <c r="A68" s="5"/>
      <c r="B68" s="18">
        <v>36</v>
      </c>
      <c r="C68" s="16">
        <v>28919</v>
      </c>
      <c r="D68" s="19">
        <f t="shared" si="8"/>
        <v>14.989459999999999</v>
      </c>
      <c r="E68" s="20">
        <f>SUM(C68/365*7)</f>
        <v>554.61095890410957</v>
      </c>
      <c r="F68" s="20">
        <f t="shared" si="9"/>
        <v>2218.44</v>
      </c>
    </row>
    <row r="69" spans="1:6" ht="13">
      <c r="A69" s="5"/>
      <c r="B69" s="18"/>
      <c r="C69" s="21"/>
      <c r="D69" s="19" t="s">
        <v>23</v>
      </c>
      <c r="E69" s="5"/>
      <c r="F69" s="20" t="s">
        <v>23</v>
      </c>
    </row>
    <row r="70" spans="1:6" ht="13">
      <c r="A70" s="17" t="s">
        <v>9</v>
      </c>
      <c r="B70" s="18">
        <v>35</v>
      </c>
      <c r="C70" s="16">
        <v>28172</v>
      </c>
      <c r="D70" s="19">
        <f t="shared" si="8"/>
        <v>14.6023</v>
      </c>
      <c r="E70" s="20">
        <f>SUM(C70/365*7)</f>
        <v>540.28493150684926</v>
      </c>
      <c r="F70" s="20">
        <f t="shared" si="9"/>
        <v>2161.14</v>
      </c>
    </row>
    <row r="71" spans="1:6" ht="13">
      <c r="A71" s="5"/>
      <c r="B71" s="18">
        <v>36</v>
      </c>
      <c r="C71" s="16">
        <v>28919</v>
      </c>
      <c r="D71" s="19">
        <f t="shared" si="8"/>
        <v>14.989459999999999</v>
      </c>
      <c r="E71" s="20">
        <f>SUM(C71/365*7)</f>
        <v>554.61095890410957</v>
      </c>
      <c r="F71" s="20">
        <f t="shared" si="9"/>
        <v>2218.44</v>
      </c>
    </row>
    <row r="72" spans="1:6" ht="13">
      <c r="A72" s="5"/>
      <c r="B72" s="18">
        <v>37</v>
      </c>
      <c r="C72" s="16">
        <v>29728</v>
      </c>
      <c r="D72" s="19">
        <f t="shared" si="8"/>
        <v>15.40878</v>
      </c>
      <c r="E72" s="20">
        <f>SUM(C72/365*7)</f>
        <v>570.12602739726026</v>
      </c>
      <c r="F72" s="20">
        <f t="shared" si="9"/>
        <v>2280.5</v>
      </c>
    </row>
    <row r="73" spans="1:6" ht="13">
      <c r="A73" s="5"/>
      <c r="B73" s="18">
        <v>38</v>
      </c>
      <c r="C73" s="16">
        <v>30598</v>
      </c>
      <c r="D73" s="19">
        <f t="shared" si="8"/>
        <v>15.859730000000001</v>
      </c>
      <c r="E73" s="20">
        <f>SUM(C73/365*7)</f>
        <v>586.81095890410961</v>
      </c>
      <c r="F73" s="20">
        <f t="shared" si="9"/>
        <v>2347.2399999999998</v>
      </c>
    </row>
    <row r="74" spans="1:6" ht="13">
      <c r="A74" s="5"/>
      <c r="B74" s="5"/>
      <c r="C74" s="21"/>
      <c r="D74" s="19" t="s">
        <v>23</v>
      </c>
      <c r="E74" s="5"/>
      <c r="F74" s="20" t="s">
        <v>23</v>
      </c>
    </row>
    <row r="75" spans="1:6" ht="13">
      <c r="A75" s="17" t="s">
        <v>10</v>
      </c>
      <c r="B75" s="18">
        <v>38</v>
      </c>
      <c r="C75" s="16">
        <v>30598</v>
      </c>
      <c r="D75" s="19">
        <f t="shared" si="8"/>
        <v>15.859730000000001</v>
      </c>
      <c r="E75" s="20">
        <f>SUM(C75/365*7)</f>
        <v>586.81095890410961</v>
      </c>
      <c r="F75" s="20">
        <f t="shared" si="9"/>
        <v>2347.2399999999998</v>
      </c>
    </row>
    <row r="76" spans="1:6" ht="13">
      <c r="A76" s="5"/>
      <c r="B76" s="18">
        <v>39</v>
      </c>
      <c r="C76" s="16">
        <v>31606</v>
      </c>
      <c r="D76" s="19">
        <f t="shared" si="8"/>
        <v>16.38223</v>
      </c>
      <c r="E76" s="20">
        <f>SUM(C76/365*7)</f>
        <v>606.14246575342463</v>
      </c>
      <c r="F76" s="20">
        <f t="shared" si="9"/>
        <v>2424.5700000000002</v>
      </c>
    </row>
    <row r="77" spans="1:6" ht="13">
      <c r="A77" s="5"/>
      <c r="B77" s="18">
        <v>40</v>
      </c>
      <c r="C77" s="16">
        <v>32436</v>
      </c>
      <c r="D77" s="19">
        <f t="shared" si="8"/>
        <v>16.812429999999999</v>
      </c>
      <c r="E77" s="20">
        <f>SUM(C77/365*7)</f>
        <v>622.06027397260277</v>
      </c>
      <c r="F77" s="20">
        <f t="shared" si="9"/>
        <v>2488.2399999999998</v>
      </c>
    </row>
    <row r="78" spans="1:6" ht="13">
      <c r="A78" s="5"/>
      <c r="B78" s="18">
        <v>41</v>
      </c>
      <c r="C78" s="16">
        <v>33291</v>
      </c>
      <c r="D78" s="19">
        <f t="shared" si="8"/>
        <v>17.255610000000001</v>
      </c>
      <c r="E78" s="20">
        <f>SUM(C78/365*7)</f>
        <v>638.45753424657528</v>
      </c>
      <c r="F78" s="20">
        <f t="shared" si="9"/>
        <v>2553.83</v>
      </c>
    </row>
    <row r="79" spans="1:6" ht="13">
      <c r="A79" s="5"/>
      <c r="B79" s="5"/>
      <c r="C79" s="21"/>
      <c r="D79" s="19" t="s">
        <v>23</v>
      </c>
      <c r="E79" s="5"/>
      <c r="F79" s="20" t="s">
        <v>23</v>
      </c>
    </row>
    <row r="80" spans="1:6" ht="13">
      <c r="A80" s="17" t="s">
        <v>11</v>
      </c>
      <c r="B80" s="18">
        <v>41</v>
      </c>
      <c r="C80" s="16">
        <v>33291</v>
      </c>
      <c r="D80" s="19">
        <f t="shared" si="8"/>
        <v>17.255610000000001</v>
      </c>
      <c r="E80" s="20">
        <f>SUM(C80/365*7)</f>
        <v>638.45753424657528</v>
      </c>
      <c r="F80" s="20">
        <f t="shared" si="9"/>
        <v>2553.83</v>
      </c>
    </row>
    <row r="81" spans="1:6" ht="13">
      <c r="A81" s="5"/>
      <c r="B81" s="18">
        <v>42</v>
      </c>
      <c r="C81" s="16">
        <v>34140</v>
      </c>
      <c r="D81" s="19">
        <f t="shared" si="8"/>
        <v>17.695679999999999</v>
      </c>
      <c r="E81" s="20">
        <f>SUM(C81/365*7)</f>
        <v>654.7397260273973</v>
      </c>
      <c r="F81" s="20">
        <f t="shared" si="9"/>
        <v>2618.96</v>
      </c>
    </row>
    <row r="82" spans="1:6" ht="13">
      <c r="A82" s="5"/>
      <c r="B82" s="18">
        <v>43</v>
      </c>
      <c r="C82" s="16">
        <v>34991</v>
      </c>
      <c r="D82" s="19">
        <f t="shared" si="8"/>
        <v>18.136759999999999</v>
      </c>
      <c r="E82" s="20">
        <f>SUM(C82/365*7)</f>
        <v>671.06027397260277</v>
      </c>
      <c r="F82" s="20">
        <f t="shared" si="9"/>
        <v>2684.24</v>
      </c>
    </row>
    <row r="83" spans="1:6" ht="13">
      <c r="A83" s="5"/>
      <c r="B83" s="18">
        <v>44</v>
      </c>
      <c r="C83" s="16">
        <v>35852</v>
      </c>
      <c r="D83" s="19">
        <f t="shared" si="8"/>
        <v>18.58304</v>
      </c>
      <c r="E83" s="20">
        <f>SUM(C83/365*7)</f>
        <v>687.57260273972599</v>
      </c>
      <c r="F83" s="20">
        <f t="shared" si="9"/>
        <v>2750.29</v>
      </c>
    </row>
    <row r="84" spans="1:6" ht="13">
      <c r="A84" s="5"/>
      <c r="B84" s="5"/>
      <c r="C84" s="21"/>
      <c r="D84" s="19" t="s">
        <v>23</v>
      </c>
      <c r="E84" s="5"/>
      <c r="F84" s="20" t="s">
        <v>23</v>
      </c>
    </row>
    <row r="85" spans="1:6" ht="13">
      <c r="A85" s="17" t="s">
        <v>12</v>
      </c>
      <c r="B85" s="18">
        <v>44</v>
      </c>
      <c r="C85" s="16">
        <v>35852</v>
      </c>
      <c r="D85" s="19">
        <f t="shared" si="8"/>
        <v>18.58304</v>
      </c>
      <c r="E85" s="20">
        <f>SUM(C85/365*7)</f>
        <v>687.57260273972599</v>
      </c>
      <c r="F85" s="20">
        <f t="shared" si="9"/>
        <v>2750.29</v>
      </c>
    </row>
    <row r="86" spans="1:6" ht="13">
      <c r="A86" s="5"/>
      <c r="B86" s="18">
        <v>45</v>
      </c>
      <c r="C86" s="16">
        <v>36657</v>
      </c>
      <c r="D86" s="19">
        <f t="shared" si="8"/>
        <v>19.00027</v>
      </c>
      <c r="E86" s="20">
        <f>SUM(C86/365*7)</f>
        <v>703.01095890410954</v>
      </c>
      <c r="F86" s="20">
        <f t="shared" si="9"/>
        <v>2812.04</v>
      </c>
    </row>
    <row r="87" spans="1:6" ht="13">
      <c r="A87" s="5"/>
      <c r="B87" s="18">
        <v>46</v>
      </c>
      <c r="C87" s="16">
        <v>37543</v>
      </c>
      <c r="D87" s="19">
        <f t="shared" si="8"/>
        <v>19.459530000000001</v>
      </c>
      <c r="E87" s="20">
        <f>SUM(C87/365*7)</f>
        <v>720.00273972602736</v>
      </c>
      <c r="F87" s="20">
        <f t="shared" si="9"/>
        <v>2880.01</v>
      </c>
    </row>
    <row r="88" spans="1:6" ht="13">
      <c r="A88" s="5"/>
      <c r="B88" s="18">
        <v>47</v>
      </c>
      <c r="C88" s="16">
        <v>38404</v>
      </c>
      <c r="D88" s="19">
        <f t="shared" si="8"/>
        <v>19.905809999999999</v>
      </c>
      <c r="E88" s="20">
        <f>SUM(C88/365*7)</f>
        <v>736.51506849315069</v>
      </c>
      <c r="F88" s="20">
        <f t="shared" si="9"/>
        <v>2946.06</v>
      </c>
    </row>
    <row r="89" spans="1:6" ht="13">
      <c r="A89" s="5"/>
      <c r="B89" s="5"/>
      <c r="C89" s="21"/>
      <c r="D89" s="19" t="s">
        <v>23</v>
      </c>
      <c r="E89" s="5"/>
      <c r="F89" s="20" t="s">
        <v>23</v>
      </c>
    </row>
    <row r="90" spans="1:6" ht="13">
      <c r="A90" s="17" t="s">
        <v>13</v>
      </c>
      <c r="B90" s="18">
        <v>46</v>
      </c>
      <c r="C90" s="16">
        <v>37543</v>
      </c>
      <c r="D90" s="19">
        <f t="shared" si="8"/>
        <v>19.459530000000001</v>
      </c>
      <c r="E90" s="20">
        <f>SUM(C90/365*7)</f>
        <v>720.00273972602736</v>
      </c>
      <c r="F90" s="20">
        <f t="shared" si="9"/>
        <v>2880.01</v>
      </c>
    </row>
    <row r="91" spans="1:6" ht="13">
      <c r="A91" s="5"/>
      <c r="B91" s="18">
        <v>47</v>
      </c>
      <c r="C91" s="16">
        <v>38404</v>
      </c>
      <c r="D91" s="19">
        <f t="shared" si="8"/>
        <v>19.905809999999999</v>
      </c>
      <c r="E91" s="20">
        <f>SUM(C91/365*7)</f>
        <v>736.51506849315069</v>
      </c>
      <c r="F91" s="20">
        <f t="shared" si="9"/>
        <v>2946.06</v>
      </c>
    </row>
    <row r="92" spans="1:6" ht="13">
      <c r="A92" s="5"/>
      <c r="B92" s="18">
        <v>48</v>
      </c>
      <c r="C92" s="16">
        <v>39258</v>
      </c>
      <c r="D92" s="19">
        <f t="shared" si="8"/>
        <v>20.34845</v>
      </c>
      <c r="E92" s="20">
        <f>SUM(C92/365*7)</f>
        <v>752.89315068493158</v>
      </c>
      <c r="F92" s="20">
        <f t="shared" si="9"/>
        <v>3011.57</v>
      </c>
    </row>
    <row r="93" spans="1:6" ht="13">
      <c r="A93" s="5"/>
      <c r="B93" s="18">
        <v>49</v>
      </c>
      <c r="C93" s="16">
        <v>40101</v>
      </c>
      <c r="D93" s="19">
        <f t="shared" si="8"/>
        <v>20.785409999999999</v>
      </c>
      <c r="E93" s="20">
        <f>SUM(C93/365*7)</f>
        <v>769.06027397260277</v>
      </c>
      <c r="F93" s="20">
        <f t="shared" si="9"/>
        <v>3076.24</v>
      </c>
    </row>
    <row r="94" spans="1:6" ht="13">
      <c r="A94" s="5"/>
      <c r="B94" s="5"/>
      <c r="C94" s="5"/>
      <c r="D94" s="19" t="s">
        <v>23</v>
      </c>
      <c r="E94" s="5"/>
      <c r="F94" s="20" t="s">
        <v>23</v>
      </c>
    </row>
    <row r="95" spans="1:6" ht="13">
      <c r="D95" s="4" t="s">
        <v>23</v>
      </c>
      <c r="F95" s="3" t="s">
        <v>23</v>
      </c>
    </row>
    <row r="96" spans="1:6" ht="13">
      <c r="A96" s="9" t="s">
        <v>33</v>
      </c>
      <c r="B96" s="9"/>
      <c r="C96" s="11"/>
      <c r="D96" s="4" t="s">
        <v>23</v>
      </c>
      <c r="F96" s="3" t="s">
        <v>23</v>
      </c>
    </row>
    <row r="97" spans="1:6" ht="13">
      <c r="A97" s="8" t="s">
        <v>0</v>
      </c>
      <c r="B97" s="8" t="s">
        <v>1</v>
      </c>
      <c r="C97" s="8" t="s">
        <v>2</v>
      </c>
      <c r="D97" s="8" t="s">
        <v>3</v>
      </c>
      <c r="E97" s="8" t="s">
        <v>5</v>
      </c>
      <c r="F97" s="8" t="s">
        <v>4</v>
      </c>
    </row>
    <row r="98" spans="1:6" ht="13">
      <c r="A98" s="17" t="s">
        <v>35</v>
      </c>
      <c r="B98" s="18" t="s">
        <v>23</v>
      </c>
      <c r="C98" s="22">
        <v>39255</v>
      </c>
      <c r="D98" s="19">
        <f t="shared" si="8"/>
        <v>20.346889999999998</v>
      </c>
      <c r="E98" s="20">
        <f>SUM(C98/365*7)</f>
        <v>752.83561643835617</v>
      </c>
      <c r="F98" s="20">
        <f t="shared" si="9"/>
        <v>3011.34</v>
      </c>
    </row>
    <row r="99" spans="1:6" ht="13">
      <c r="A99" s="5"/>
      <c r="B99" s="18" t="s">
        <v>23</v>
      </c>
      <c r="C99" s="22">
        <v>40085</v>
      </c>
      <c r="D99" s="19">
        <f t="shared" si="8"/>
        <v>20.777090000000001</v>
      </c>
      <c r="E99" s="20">
        <f>SUM(C99/365*7)</f>
        <v>768.75342465753431</v>
      </c>
      <c r="F99" s="20">
        <f t="shared" si="9"/>
        <v>3075.01</v>
      </c>
    </row>
    <row r="100" spans="1:6" ht="13">
      <c r="A100" s="5"/>
      <c r="B100" s="18" t="s">
        <v>23</v>
      </c>
      <c r="C100" s="22">
        <v>40927</v>
      </c>
      <c r="D100" s="19">
        <f t="shared" si="8"/>
        <v>21.21358</v>
      </c>
      <c r="E100" s="20">
        <f>SUM(C100/365*7)</f>
        <v>784.90136986301377</v>
      </c>
      <c r="F100" s="20">
        <f t="shared" si="9"/>
        <v>3139.61</v>
      </c>
    </row>
    <row r="101" spans="1:6" ht="13">
      <c r="A101" s="5"/>
      <c r="B101" s="18"/>
      <c r="C101" s="22">
        <v>41668</v>
      </c>
      <c r="D101" s="19">
        <f t="shared" si="8"/>
        <v>21.597639999999998</v>
      </c>
      <c r="E101" s="20">
        <f>SUM(C101/365*7)</f>
        <v>799.11232876712336</v>
      </c>
      <c r="F101" s="20">
        <f t="shared" si="9"/>
        <v>3196.45</v>
      </c>
    </row>
    <row r="102" spans="1:6" ht="13">
      <c r="A102" s="5"/>
      <c r="B102" s="18"/>
      <c r="C102" s="22">
        <v>42422</v>
      </c>
      <c r="D102" s="19">
        <f t="shared" si="8"/>
        <v>21.98845</v>
      </c>
      <c r="E102" s="20">
        <f>SUM(C102/365*7)</f>
        <v>813.57260273972599</v>
      </c>
      <c r="F102" s="20">
        <f t="shared" si="9"/>
        <v>3254.29</v>
      </c>
    </row>
    <row r="103" spans="1:6" ht="13">
      <c r="A103" s="5"/>
      <c r="B103" s="5"/>
      <c r="C103" s="21"/>
      <c r="D103" s="19" t="s">
        <v>23</v>
      </c>
      <c r="E103" s="5"/>
      <c r="F103" s="20" t="s">
        <v>23</v>
      </c>
    </row>
    <row r="104" spans="1:6" ht="13">
      <c r="A104" s="17" t="s">
        <v>36</v>
      </c>
      <c r="B104" s="18" t="s">
        <v>23</v>
      </c>
      <c r="C104" s="22">
        <v>41779</v>
      </c>
      <c r="D104" s="19">
        <f t="shared" si="8"/>
        <v>21.655139999999999</v>
      </c>
      <c r="E104" s="20">
        <f>SUM(C104/365*7)</f>
        <v>801.24109589041097</v>
      </c>
      <c r="F104" s="20">
        <f t="shared" si="9"/>
        <v>3204.96</v>
      </c>
    </row>
    <row r="105" spans="1:6" ht="13">
      <c r="A105" s="5"/>
      <c r="B105" s="18" t="s">
        <v>23</v>
      </c>
      <c r="C105" s="22">
        <v>42517</v>
      </c>
      <c r="D105" s="19">
        <f t="shared" si="8"/>
        <v>22.037700000000001</v>
      </c>
      <c r="E105" s="20">
        <f>SUM(C105/365*7)</f>
        <v>815.39452054794526</v>
      </c>
      <c r="F105" s="20">
        <f t="shared" si="9"/>
        <v>3261.58</v>
      </c>
    </row>
    <row r="106" spans="1:6" ht="13">
      <c r="A106" s="5"/>
      <c r="B106" s="18" t="s">
        <v>23</v>
      </c>
      <c r="C106" s="22">
        <v>43273</v>
      </c>
      <c r="D106" s="19">
        <f t="shared" si="8"/>
        <v>22.42953</v>
      </c>
      <c r="E106" s="20">
        <f>SUM(C106/365*7)</f>
        <v>829.89315068493158</v>
      </c>
      <c r="F106" s="20">
        <f t="shared" si="9"/>
        <v>3319.57</v>
      </c>
    </row>
    <row r="107" spans="1:6" ht="13">
      <c r="A107" s="5"/>
      <c r="B107" s="5"/>
      <c r="C107" s="22">
        <v>44029</v>
      </c>
      <c r="D107" s="19">
        <f t="shared" si="8"/>
        <v>22.82142</v>
      </c>
      <c r="E107" s="20">
        <f>SUM(C107/365*7)</f>
        <v>844.39178082191779</v>
      </c>
      <c r="F107" s="20">
        <f t="shared" si="9"/>
        <v>3377.57</v>
      </c>
    </row>
    <row r="108" spans="1:6" ht="13">
      <c r="A108" s="5"/>
      <c r="B108" s="5"/>
      <c r="C108" s="22">
        <v>44773</v>
      </c>
      <c r="D108" s="19">
        <f t="shared" si="8"/>
        <v>23.20703</v>
      </c>
      <c r="E108" s="20">
        <f>SUM(C108/365*7)</f>
        <v>858.66027397260279</v>
      </c>
      <c r="F108" s="20">
        <f t="shared" si="9"/>
        <v>3434.64</v>
      </c>
    </row>
    <row r="109" spans="1:6" ht="13">
      <c r="A109" s="5"/>
      <c r="B109" s="5"/>
      <c r="C109" s="21"/>
      <c r="D109" s="19" t="s">
        <v>23</v>
      </c>
      <c r="E109" s="5"/>
      <c r="F109" s="20" t="s">
        <v>23</v>
      </c>
    </row>
    <row r="110" spans="1:6" ht="13">
      <c r="A110" s="17" t="s">
        <v>40</v>
      </c>
      <c r="B110" s="18" t="s">
        <v>23</v>
      </c>
      <c r="C110" s="22">
        <v>44217</v>
      </c>
      <c r="D110" s="19">
        <f t="shared" si="8"/>
        <v>22.918849999999999</v>
      </c>
      <c r="E110" s="20">
        <f>SUM(C110/365*7)</f>
        <v>847.99726027397264</v>
      </c>
      <c r="F110" s="20">
        <f t="shared" si="9"/>
        <v>3391.99</v>
      </c>
    </row>
    <row r="111" spans="1:6" ht="13">
      <c r="A111" s="5"/>
      <c r="B111" s="18" t="s">
        <v>23</v>
      </c>
      <c r="C111" s="22">
        <v>44967</v>
      </c>
      <c r="D111" s="19">
        <f t="shared" si="8"/>
        <v>23.307569999999998</v>
      </c>
      <c r="E111" s="20">
        <f>SUM(C111/365*7)</f>
        <v>862.38082191780825</v>
      </c>
      <c r="F111" s="20">
        <f t="shared" si="9"/>
        <v>3449.52</v>
      </c>
    </row>
    <row r="112" spans="1:6" ht="13">
      <c r="A112" s="5"/>
      <c r="B112" s="18" t="s">
        <v>23</v>
      </c>
      <c r="C112" s="22">
        <v>45729</v>
      </c>
      <c r="D112" s="19">
        <f t="shared" si="8"/>
        <v>23.702570000000001</v>
      </c>
      <c r="E112" s="20">
        <f>SUM(C112/365*7)</f>
        <v>876.99452054794529</v>
      </c>
      <c r="F112" s="20">
        <f t="shared" si="9"/>
        <v>3507.98</v>
      </c>
    </row>
    <row r="113" spans="1:6" ht="13">
      <c r="A113" s="5"/>
      <c r="B113" s="5"/>
      <c r="C113" s="22">
        <v>46464</v>
      </c>
      <c r="D113" s="19">
        <f t="shared" si="8"/>
        <v>24.08351</v>
      </c>
      <c r="E113" s="20">
        <f>SUM(C113/365*7)</f>
        <v>891.09041095890416</v>
      </c>
      <c r="F113" s="20">
        <f t="shared" si="9"/>
        <v>3564.36</v>
      </c>
    </row>
    <row r="114" spans="1:6" ht="13">
      <c r="A114" s="5"/>
      <c r="B114" s="5"/>
      <c r="C114" s="22">
        <v>47220</v>
      </c>
      <c r="D114" s="19">
        <f t="shared" si="8"/>
        <v>24.47541</v>
      </c>
      <c r="E114" s="20">
        <f>SUM(C114/365*7)</f>
        <v>905.58904109589037</v>
      </c>
      <c r="F114" s="20">
        <f t="shared" si="9"/>
        <v>3622.36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F114"/>
  <sheetViews>
    <sheetView workbookViewId="0">
      <selection activeCell="J2" sqref="J2"/>
    </sheetView>
  </sheetViews>
  <sheetFormatPr defaultRowHeight="12.5"/>
  <cols>
    <col min="3" max="3" width="12.453125" customWidth="1"/>
    <col min="4" max="4" width="11.7265625" customWidth="1"/>
    <col min="6" max="6" width="10.1796875" customWidth="1"/>
  </cols>
  <sheetData>
    <row r="1" spans="1:6" ht="25">
      <c r="A1" s="10" t="s">
        <v>25</v>
      </c>
      <c r="B1" s="10"/>
      <c r="C1" s="10"/>
    </row>
    <row r="5" spans="1:6" ht="15.5">
      <c r="A5" s="12" t="s">
        <v>42</v>
      </c>
      <c r="B5" s="12"/>
      <c r="C5" s="12"/>
      <c r="D5" s="12"/>
      <c r="E5" s="12"/>
      <c r="F5" s="12"/>
    </row>
    <row r="6" spans="1:6" ht="13">
      <c r="A6" s="7"/>
      <c r="B6" s="7"/>
      <c r="C6" s="7"/>
      <c r="D6" s="7"/>
      <c r="E6" s="7"/>
      <c r="F6" s="7"/>
    </row>
    <row r="7" spans="1:6" ht="13">
      <c r="A7" s="9" t="s">
        <v>14</v>
      </c>
      <c r="B7" s="9"/>
      <c r="C7" s="9"/>
      <c r="D7" s="9"/>
      <c r="E7" s="9"/>
      <c r="F7" s="9"/>
    </row>
    <row r="9" spans="1:6" ht="13">
      <c r="A9" s="8" t="s">
        <v>0</v>
      </c>
      <c r="B9" s="8" t="s">
        <v>1</v>
      </c>
      <c r="C9" s="8" t="s">
        <v>2</v>
      </c>
      <c r="D9" s="8" t="s">
        <v>3</v>
      </c>
      <c r="E9" s="8" t="s">
        <v>5</v>
      </c>
      <c r="F9" s="8" t="s">
        <v>4</v>
      </c>
    </row>
    <row r="10" spans="1:6" ht="13">
      <c r="A10" s="17" t="s">
        <v>15</v>
      </c>
      <c r="B10" s="18">
        <v>4</v>
      </c>
      <c r="C10" s="16">
        <v>11193</v>
      </c>
      <c r="D10" s="19">
        <f t="shared" ref="D10:D15" si="0">ROUND(F10/148,5)</f>
        <v>5.8016199999999998</v>
      </c>
      <c r="E10" s="20">
        <f t="shared" ref="E10:E15" si="1">SUM(C10/365*7)</f>
        <v>214.66027397260274</v>
      </c>
      <c r="F10" s="20">
        <f t="shared" ref="F10:F15" si="2">ROUND(C10*28/365,2)</f>
        <v>858.64</v>
      </c>
    </row>
    <row r="11" spans="1:6" ht="13">
      <c r="A11" s="17" t="s">
        <v>16</v>
      </c>
      <c r="B11" s="18">
        <v>5</v>
      </c>
      <c r="C11" s="16">
        <v>11454</v>
      </c>
      <c r="D11" s="19">
        <f t="shared" si="0"/>
        <v>5.93689</v>
      </c>
      <c r="E11" s="20">
        <f t="shared" si="1"/>
        <v>219.66575342465754</v>
      </c>
      <c r="F11" s="20">
        <f t="shared" si="2"/>
        <v>878.66</v>
      </c>
    </row>
    <row r="12" spans="1:6" ht="13">
      <c r="A12" s="17" t="s">
        <v>17</v>
      </c>
      <c r="B12" s="18">
        <v>6</v>
      </c>
      <c r="C12" s="16">
        <v>11619</v>
      </c>
      <c r="D12" s="19">
        <f t="shared" si="0"/>
        <v>6.0224299999999999</v>
      </c>
      <c r="E12" s="20">
        <f t="shared" si="1"/>
        <v>222.83013698630137</v>
      </c>
      <c r="F12" s="20">
        <f t="shared" si="2"/>
        <v>891.32</v>
      </c>
    </row>
    <row r="13" spans="1:6" ht="13">
      <c r="A13" s="17" t="s">
        <v>18</v>
      </c>
      <c r="B13" s="18">
        <v>7</v>
      </c>
      <c r="C13" s="16">
        <v>11994</v>
      </c>
      <c r="D13" s="19">
        <f t="shared" si="0"/>
        <v>6.2168200000000002</v>
      </c>
      <c r="E13" s="20">
        <f t="shared" si="1"/>
        <v>230.0219178082192</v>
      </c>
      <c r="F13" s="20">
        <f t="shared" si="2"/>
        <v>920.09</v>
      </c>
    </row>
    <row r="14" spans="1:6" ht="13">
      <c r="A14" s="17" t="s">
        <v>19</v>
      </c>
      <c r="B14" s="18">
        <v>8</v>
      </c>
      <c r="C14" s="16">
        <v>12372</v>
      </c>
      <c r="D14" s="19">
        <f t="shared" si="0"/>
        <v>6.4127000000000001</v>
      </c>
      <c r="E14" s="20">
        <f t="shared" si="1"/>
        <v>237.27123287671233</v>
      </c>
      <c r="F14" s="20">
        <f t="shared" si="2"/>
        <v>949.08</v>
      </c>
    </row>
    <row r="15" spans="1:6" ht="13">
      <c r="A15" s="17" t="s">
        <v>20</v>
      </c>
      <c r="B15" s="18">
        <v>9</v>
      </c>
      <c r="C15" s="16">
        <v>12747</v>
      </c>
      <c r="D15" s="19">
        <f t="shared" si="0"/>
        <v>6.6070900000000004</v>
      </c>
      <c r="E15" s="20">
        <f t="shared" si="1"/>
        <v>244.46301369863014</v>
      </c>
      <c r="F15" s="20">
        <f t="shared" si="2"/>
        <v>977.85</v>
      </c>
    </row>
    <row r="18" spans="1:6" ht="13">
      <c r="A18" s="9" t="s">
        <v>21</v>
      </c>
      <c r="B18" s="9"/>
      <c r="C18" s="9"/>
      <c r="D18" s="9"/>
      <c r="E18" s="9"/>
      <c r="F18" s="9"/>
    </row>
    <row r="20" spans="1:6" ht="13">
      <c r="A20" s="9" t="s">
        <v>30</v>
      </c>
      <c r="B20" s="9"/>
      <c r="C20" s="7"/>
    </row>
    <row r="21" spans="1:6" ht="13">
      <c r="A21" s="8" t="s">
        <v>0</v>
      </c>
      <c r="B21" s="8" t="s">
        <v>1</v>
      </c>
      <c r="C21" s="8" t="s">
        <v>2</v>
      </c>
      <c r="D21" s="8" t="s">
        <v>3</v>
      </c>
      <c r="E21" s="8" t="s">
        <v>5</v>
      </c>
      <c r="F21" s="8" t="s">
        <v>4</v>
      </c>
    </row>
    <row r="22" spans="1:6" ht="13">
      <c r="A22" s="17" t="s">
        <v>22</v>
      </c>
      <c r="B22" s="18">
        <v>4</v>
      </c>
      <c r="C22" s="16">
        <v>11193</v>
      </c>
      <c r="D22" s="19">
        <f>ROUND(F22/148,5)</f>
        <v>5.8016199999999998</v>
      </c>
      <c r="E22" s="20">
        <f t="shared" ref="E22:E27" si="3">SUM(C22/365*7)</f>
        <v>214.66027397260274</v>
      </c>
      <c r="F22" s="20">
        <f>ROUND(C22*28/365,2)</f>
        <v>858.64</v>
      </c>
    </row>
    <row r="23" spans="1:6" ht="13">
      <c r="A23" s="17" t="s">
        <v>23</v>
      </c>
      <c r="B23" s="18">
        <v>5</v>
      </c>
      <c r="C23" s="16">
        <v>11454</v>
      </c>
      <c r="D23" s="19">
        <f t="shared" ref="D23:D50" si="4">ROUND(F23/148,5)</f>
        <v>5.93689</v>
      </c>
      <c r="E23" s="20">
        <f t="shared" si="3"/>
        <v>219.66575342465754</v>
      </c>
      <c r="F23" s="20">
        <f t="shared" ref="F23:F49" si="5">ROUND(C23*28/365,2)</f>
        <v>878.66</v>
      </c>
    </row>
    <row r="24" spans="1:6" ht="13">
      <c r="A24" s="17" t="s">
        <v>23</v>
      </c>
      <c r="B24" s="18">
        <v>6</v>
      </c>
      <c r="C24" s="16">
        <v>11619</v>
      </c>
      <c r="D24" s="19">
        <f t="shared" si="4"/>
        <v>6.0224299999999999</v>
      </c>
      <c r="E24" s="20">
        <f t="shared" si="3"/>
        <v>222.83013698630137</v>
      </c>
      <c r="F24" s="20">
        <f t="shared" si="5"/>
        <v>891.32</v>
      </c>
    </row>
    <row r="25" spans="1:6" ht="13">
      <c r="A25" s="17" t="s">
        <v>23</v>
      </c>
      <c r="B25" s="18">
        <v>8</v>
      </c>
      <c r="C25" s="16">
        <v>12372</v>
      </c>
      <c r="D25" s="19">
        <f t="shared" si="4"/>
        <v>6.4127000000000001</v>
      </c>
      <c r="E25" s="20">
        <f t="shared" si="3"/>
        <v>237.27123287671233</v>
      </c>
      <c r="F25" s="20">
        <f t="shared" si="5"/>
        <v>949.08</v>
      </c>
    </row>
    <row r="26" spans="1:6" ht="13">
      <c r="A26" s="18"/>
      <c r="B26" s="18">
        <v>10</v>
      </c>
      <c r="C26" s="16">
        <v>13014</v>
      </c>
      <c r="D26" s="19">
        <f t="shared" si="4"/>
        <v>6.7454700000000001</v>
      </c>
      <c r="E26" s="20">
        <f t="shared" si="3"/>
        <v>249.58356164383562</v>
      </c>
      <c r="F26" s="20">
        <f t="shared" si="5"/>
        <v>998.33</v>
      </c>
    </row>
    <row r="27" spans="1:6" ht="13">
      <c r="A27" s="5"/>
      <c r="B27" s="18">
        <v>11</v>
      </c>
      <c r="C27" s="16">
        <v>13854</v>
      </c>
      <c r="D27" s="19">
        <f t="shared" si="4"/>
        <v>7.1808800000000002</v>
      </c>
      <c r="E27" s="20">
        <f t="shared" si="3"/>
        <v>265.69315068493148</v>
      </c>
      <c r="F27" s="20">
        <f t="shared" si="5"/>
        <v>1062.77</v>
      </c>
    </row>
    <row r="28" spans="1:6" ht="13">
      <c r="C28" s="21"/>
      <c r="D28" s="4" t="s">
        <v>23</v>
      </c>
      <c r="F28" s="3" t="s">
        <v>23</v>
      </c>
    </row>
    <row r="29" spans="1:6" ht="13">
      <c r="A29" s="17" t="s">
        <v>24</v>
      </c>
      <c r="B29" s="18">
        <v>11</v>
      </c>
      <c r="C29" s="16">
        <v>13854</v>
      </c>
      <c r="D29" s="19">
        <f t="shared" si="4"/>
        <v>7.1808800000000002</v>
      </c>
      <c r="E29" s="20">
        <f>SUM(C29/365*7)</f>
        <v>265.69315068493148</v>
      </c>
      <c r="F29" s="20">
        <f t="shared" si="5"/>
        <v>1062.77</v>
      </c>
    </row>
    <row r="30" spans="1:6" ht="13">
      <c r="A30" s="5"/>
      <c r="B30" s="18">
        <v>12</v>
      </c>
      <c r="C30" s="16">
        <v>14142</v>
      </c>
      <c r="D30" s="19">
        <f t="shared" si="4"/>
        <v>7.3301999999999996</v>
      </c>
      <c r="E30" s="20">
        <f>SUM(C30/365*7)</f>
        <v>271.21643835616436</v>
      </c>
      <c r="F30" s="20">
        <f t="shared" si="5"/>
        <v>1084.8699999999999</v>
      </c>
    </row>
    <row r="31" spans="1:6" ht="13">
      <c r="A31" s="5"/>
      <c r="B31" s="18">
        <v>13</v>
      </c>
      <c r="C31" s="16">
        <v>14523</v>
      </c>
      <c r="D31" s="19">
        <f t="shared" si="4"/>
        <v>7.5276399999999999</v>
      </c>
      <c r="E31" s="20">
        <f>SUM(C31/365*7)</f>
        <v>278.52328767123288</v>
      </c>
      <c r="F31" s="20">
        <f t="shared" si="5"/>
        <v>1114.0899999999999</v>
      </c>
    </row>
    <row r="32" spans="1:6" ht="13">
      <c r="A32" s="5"/>
      <c r="B32" s="5"/>
      <c r="C32" s="21"/>
      <c r="D32" s="19" t="s">
        <v>23</v>
      </c>
      <c r="E32" s="5"/>
      <c r="F32" s="20" t="s">
        <v>23</v>
      </c>
    </row>
    <row r="33" spans="1:6" ht="13">
      <c r="A33" s="17" t="s">
        <v>26</v>
      </c>
      <c r="B33" s="18">
        <v>14</v>
      </c>
      <c r="C33" s="16">
        <v>14787</v>
      </c>
      <c r="D33" s="19">
        <f t="shared" si="4"/>
        <v>7.6645300000000001</v>
      </c>
      <c r="E33" s="20">
        <f>SUM(C33/365*7)</f>
        <v>283.58630136986301</v>
      </c>
      <c r="F33" s="20">
        <f t="shared" si="5"/>
        <v>1134.3499999999999</v>
      </c>
    </row>
    <row r="34" spans="1:6" ht="13">
      <c r="A34" s="5"/>
      <c r="B34" s="18">
        <v>15</v>
      </c>
      <c r="C34" s="16">
        <v>15096</v>
      </c>
      <c r="D34" s="19">
        <f t="shared" si="4"/>
        <v>7.8246599999999997</v>
      </c>
      <c r="E34" s="20">
        <f>SUM(C34/365*7)</f>
        <v>289.51232876712328</v>
      </c>
      <c r="F34" s="20">
        <f t="shared" si="5"/>
        <v>1158.05</v>
      </c>
    </row>
    <row r="35" spans="1:6" ht="13">
      <c r="A35" s="5"/>
      <c r="B35" s="18">
        <v>16</v>
      </c>
      <c r="C35" s="16">
        <v>15459</v>
      </c>
      <c r="D35" s="19">
        <f t="shared" si="4"/>
        <v>8.0128400000000006</v>
      </c>
      <c r="E35" s="20">
        <f>SUM(C35/365*7)</f>
        <v>296.47397260273976</v>
      </c>
      <c r="F35" s="20">
        <f t="shared" si="5"/>
        <v>1185.9000000000001</v>
      </c>
    </row>
    <row r="36" spans="1:6" ht="13">
      <c r="A36" s="5"/>
      <c r="B36" s="18">
        <v>17</v>
      </c>
      <c r="C36" s="16">
        <v>15825</v>
      </c>
      <c r="D36" s="19">
        <f t="shared" si="4"/>
        <v>8.2025000000000006</v>
      </c>
      <c r="E36" s="20">
        <f>SUM(C36/365*7)</f>
        <v>303.49315068493149</v>
      </c>
      <c r="F36" s="20">
        <f t="shared" si="5"/>
        <v>1213.97</v>
      </c>
    </row>
    <row r="37" spans="1:6" ht="13">
      <c r="A37" s="5"/>
      <c r="B37" s="5"/>
      <c r="C37" s="21"/>
      <c r="D37" s="19" t="s">
        <v>23</v>
      </c>
      <c r="E37" s="5"/>
      <c r="F37" s="20" t="s">
        <v>23</v>
      </c>
    </row>
    <row r="38" spans="1:6" ht="13">
      <c r="A38" s="17" t="s">
        <v>27</v>
      </c>
      <c r="B38" s="18">
        <v>18</v>
      </c>
      <c r="C38" s="16">
        <v>16137</v>
      </c>
      <c r="D38" s="19">
        <f t="shared" si="4"/>
        <v>8.3642599999999998</v>
      </c>
      <c r="E38" s="20">
        <f>SUM(C38/365*7)</f>
        <v>309.47671232876712</v>
      </c>
      <c r="F38" s="20">
        <f t="shared" si="5"/>
        <v>1237.9100000000001</v>
      </c>
    </row>
    <row r="39" spans="1:6" ht="13">
      <c r="A39" s="5"/>
      <c r="B39" s="18">
        <v>19</v>
      </c>
      <c r="C39" s="16">
        <v>16740</v>
      </c>
      <c r="D39" s="19">
        <f t="shared" si="4"/>
        <v>8.6767599999999998</v>
      </c>
      <c r="E39" s="20">
        <f>SUM(C39/365*7)</f>
        <v>321.04109589041093</v>
      </c>
      <c r="F39" s="20">
        <f t="shared" si="5"/>
        <v>1284.1600000000001</v>
      </c>
    </row>
    <row r="40" spans="1:6" ht="13">
      <c r="A40" s="5"/>
      <c r="B40" s="18">
        <v>20</v>
      </c>
      <c r="C40" s="16">
        <v>17352</v>
      </c>
      <c r="D40" s="19">
        <f t="shared" si="4"/>
        <v>8.9939900000000002</v>
      </c>
      <c r="E40" s="20">
        <f>SUM(C40/365*7)</f>
        <v>332.77808219178081</v>
      </c>
      <c r="F40" s="20">
        <f t="shared" si="5"/>
        <v>1331.11</v>
      </c>
    </row>
    <row r="41" spans="1:6" ht="13">
      <c r="A41" s="5"/>
      <c r="B41" s="18">
        <v>21</v>
      </c>
      <c r="C41" s="16">
        <v>17985</v>
      </c>
      <c r="D41" s="19">
        <f t="shared" si="4"/>
        <v>9.3220899999999993</v>
      </c>
      <c r="E41" s="20">
        <f>SUM(C41/365*7)</f>
        <v>344.91780821917808</v>
      </c>
      <c r="F41" s="20">
        <f t="shared" si="5"/>
        <v>1379.67</v>
      </c>
    </row>
    <row r="42" spans="1:6" ht="13">
      <c r="A42" s="5"/>
      <c r="B42" s="5"/>
      <c r="C42" s="21"/>
      <c r="D42" s="19" t="s">
        <v>23</v>
      </c>
      <c r="E42" s="5"/>
      <c r="F42" s="20" t="s">
        <v>23</v>
      </c>
    </row>
    <row r="43" spans="1:6" ht="13">
      <c r="A43" s="17" t="s">
        <v>28</v>
      </c>
      <c r="B43" s="18">
        <v>22</v>
      </c>
      <c r="C43" s="16">
        <v>18450</v>
      </c>
      <c r="D43" s="19">
        <f t="shared" si="4"/>
        <v>9.56311</v>
      </c>
      <c r="E43" s="20">
        <f>SUM(C43/365*7)</f>
        <v>353.83561643835617</v>
      </c>
      <c r="F43" s="20">
        <f t="shared" si="5"/>
        <v>1415.34</v>
      </c>
    </row>
    <row r="44" spans="1:6" ht="13">
      <c r="A44" s="5"/>
      <c r="B44" s="18">
        <v>23</v>
      </c>
      <c r="C44" s="16">
        <v>18993</v>
      </c>
      <c r="D44" s="19">
        <f t="shared" si="4"/>
        <v>9.8445900000000002</v>
      </c>
      <c r="E44" s="20">
        <f>SUM(C44/365*7)</f>
        <v>364.24931506849316</v>
      </c>
      <c r="F44" s="20">
        <f t="shared" si="5"/>
        <v>1457</v>
      </c>
    </row>
    <row r="45" spans="1:6" ht="13">
      <c r="A45" s="5"/>
      <c r="B45" s="18">
        <v>24</v>
      </c>
      <c r="C45" s="16">
        <v>19614</v>
      </c>
      <c r="D45" s="19">
        <f t="shared" si="4"/>
        <v>10.16649</v>
      </c>
      <c r="E45" s="20">
        <f>SUM(C45/365*7)</f>
        <v>376.158904109589</v>
      </c>
      <c r="F45" s="20">
        <f t="shared" si="5"/>
        <v>1504.64</v>
      </c>
    </row>
    <row r="46" spans="1:6" ht="13">
      <c r="A46" s="5"/>
      <c r="B46" s="18">
        <v>25</v>
      </c>
      <c r="C46" s="16">
        <v>20235</v>
      </c>
      <c r="D46" s="19">
        <f t="shared" si="4"/>
        <v>10.48831</v>
      </c>
      <c r="E46" s="20">
        <f>SUM(C46/365*7)</f>
        <v>388.06849315068496</v>
      </c>
      <c r="F46" s="20">
        <f t="shared" si="5"/>
        <v>1552.27</v>
      </c>
    </row>
    <row r="47" spans="1:6" ht="13">
      <c r="A47" s="5"/>
      <c r="B47" s="5"/>
      <c r="C47" s="21"/>
      <c r="D47" s="19" t="s">
        <v>23</v>
      </c>
      <c r="E47" s="5"/>
      <c r="F47" s="20" t="s">
        <v>23</v>
      </c>
    </row>
    <row r="48" spans="1:6" ht="13">
      <c r="A48" s="17" t="s">
        <v>29</v>
      </c>
      <c r="B48" s="18">
        <v>26</v>
      </c>
      <c r="C48" s="16">
        <v>20895</v>
      </c>
      <c r="D48" s="19">
        <f t="shared" si="4"/>
        <v>10.830410000000001</v>
      </c>
      <c r="E48" s="20">
        <f>SUM(C48/365*7)</f>
        <v>400.72602739726028</v>
      </c>
      <c r="F48" s="20">
        <f t="shared" si="5"/>
        <v>1602.9</v>
      </c>
    </row>
    <row r="49" spans="1:6" ht="13">
      <c r="A49" s="5"/>
      <c r="B49" s="18">
        <v>27</v>
      </c>
      <c r="C49" s="16">
        <v>21588</v>
      </c>
      <c r="D49" s="19">
        <f t="shared" si="4"/>
        <v>11.18966</v>
      </c>
      <c r="E49" s="20">
        <f>SUM(C49/365*7)</f>
        <v>414.01643835616437</v>
      </c>
      <c r="F49" s="20">
        <f t="shared" si="5"/>
        <v>1656.07</v>
      </c>
    </row>
    <row r="50" spans="1:6" ht="13">
      <c r="A50" s="5"/>
      <c r="B50" s="18">
        <v>28</v>
      </c>
      <c r="C50" s="16">
        <v>22293</v>
      </c>
      <c r="D50" s="19">
        <f t="shared" si="4"/>
        <v>11.555070000000001</v>
      </c>
      <c r="E50" s="20">
        <f>SUM(C50/365*7)</f>
        <v>427.53698630136984</v>
      </c>
      <c r="F50" s="20">
        <f>ROUND(C50*28/365,2)</f>
        <v>1710.15</v>
      </c>
    </row>
    <row r="51" spans="1:6" ht="13">
      <c r="B51" s="2"/>
      <c r="C51" s="3"/>
      <c r="D51" s="4"/>
      <c r="E51" s="3"/>
      <c r="F51" s="3"/>
    </row>
    <row r="52" spans="1:6" ht="13">
      <c r="A52" s="9" t="s">
        <v>31</v>
      </c>
      <c r="B52" s="9"/>
      <c r="C52" s="11"/>
    </row>
    <row r="53" spans="1:6" ht="13">
      <c r="A53" s="8" t="s">
        <v>0</v>
      </c>
      <c r="B53" s="8" t="s">
        <v>1</v>
      </c>
      <c r="C53" s="8" t="s">
        <v>2</v>
      </c>
      <c r="D53" s="8" t="s">
        <v>3</v>
      </c>
      <c r="E53" s="8" t="s">
        <v>5</v>
      </c>
      <c r="F53" s="8" t="s">
        <v>4</v>
      </c>
    </row>
    <row r="54" spans="1:6" ht="13">
      <c r="A54" s="17" t="s">
        <v>6</v>
      </c>
      <c r="B54" s="18">
        <v>29</v>
      </c>
      <c r="C54" s="16">
        <v>23175</v>
      </c>
      <c r="D54" s="19">
        <f>ROUND(F54/148,5)</f>
        <v>12.012230000000001</v>
      </c>
      <c r="E54" s="20">
        <f>SUM(C54/365*7)</f>
        <v>444.45205479452056</v>
      </c>
      <c r="F54" s="20">
        <f>ROUND(C54*28/365,2)</f>
        <v>1777.81</v>
      </c>
    </row>
    <row r="55" spans="1:6" ht="13">
      <c r="A55" s="5"/>
      <c r="B55" s="18">
        <v>30</v>
      </c>
      <c r="C55" s="16">
        <v>23952</v>
      </c>
      <c r="D55" s="19">
        <f t="shared" ref="D55:D60" si="6">ROUND(F55/148,5)</f>
        <v>12.41493</v>
      </c>
      <c r="E55" s="20">
        <f>SUM(C55/365*7)</f>
        <v>459.35342465753428</v>
      </c>
      <c r="F55" s="20">
        <f t="shared" ref="F55:F60" si="7">ROUND(C55*28/365,2)</f>
        <v>1837.41</v>
      </c>
    </row>
    <row r="56" spans="1:6" ht="13">
      <c r="A56" s="5"/>
      <c r="B56" s="18">
        <v>31</v>
      </c>
      <c r="C56" s="16">
        <v>24708</v>
      </c>
      <c r="D56" s="19">
        <f t="shared" si="6"/>
        <v>12.80682</v>
      </c>
      <c r="E56" s="20">
        <f>SUM(C56/365*7)</f>
        <v>473.85205479452054</v>
      </c>
      <c r="F56" s="20">
        <f t="shared" si="7"/>
        <v>1895.41</v>
      </c>
    </row>
    <row r="57" spans="1:6" ht="13">
      <c r="A57" s="5"/>
      <c r="B57" s="5"/>
      <c r="C57" s="21"/>
      <c r="D57" s="19" t="s">
        <v>23</v>
      </c>
      <c r="E57" s="5"/>
      <c r="F57" s="20" t="s">
        <v>23</v>
      </c>
    </row>
    <row r="58" spans="1:6" ht="13">
      <c r="A58" s="17" t="s">
        <v>7</v>
      </c>
      <c r="B58" s="18">
        <v>32</v>
      </c>
      <c r="C58" s="16">
        <v>25437</v>
      </c>
      <c r="D58" s="19">
        <f t="shared" si="6"/>
        <v>13.184659999999999</v>
      </c>
      <c r="E58" s="20">
        <f>SUM(C58/365*7)</f>
        <v>487.83287671232875</v>
      </c>
      <c r="F58" s="20">
        <f t="shared" si="7"/>
        <v>1951.33</v>
      </c>
    </row>
    <row r="59" spans="1:6" ht="13">
      <c r="A59" s="5"/>
      <c r="B59" s="18">
        <v>33</v>
      </c>
      <c r="C59" s="16">
        <v>26187</v>
      </c>
      <c r="D59" s="19">
        <f t="shared" si="6"/>
        <v>13.573449999999999</v>
      </c>
      <c r="E59" s="20">
        <f>SUM(C59/365*7)</f>
        <v>502.21643835616436</v>
      </c>
      <c r="F59" s="20">
        <f t="shared" si="7"/>
        <v>2008.87</v>
      </c>
    </row>
    <row r="60" spans="1:6" ht="13">
      <c r="A60" s="5"/>
      <c r="B60" s="18">
        <v>34</v>
      </c>
      <c r="C60" s="16">
        <v>26928</v>
      </c>
      <c r="D60" s="19">
        <f t="shared" si="6"/>
        <v>13.9575</v>
      </c>
      <c r="E60" s="20">
        <f>SUM(C60/365*7)</f>
        <v>516.42739726027401</v>
      </c>
      <c r="F60" s="20">
        <f t="shared" si="7"/>
        <v>2065.71</v>
      </c>
    </row>
    <row r="63" spans="1:6" ht="13">
      <c r="A63" s="9" t="s">
        <v>32</v>
      </c>
      <c r="B63" s="9"/>
      <c r="C63" s="11"/>
    </row>
    <row r="64" spans="1:6" ht="13">
      <c r="A64" s="8" t="s">
        <v>0</v>
      </c>
      <c r="B64" s="8" t="s">
        <v>1</v>
      </c>
      <c r="C64" s="8" t="s">
        <v>2</v>
      </c>
      <c r="D64" s="8" t="s">
        <v>3</v>
      </c>
      <c r="E64" s="8" t="s">
        <v>5</v>
      </c>
      <c r="F64" s="8" t="s">
        <v>4</v>
      </c>
    </row>
    <row r="65" spans="1:6" ht="13">
      <c r="A65" s="17" t="s">
        <v>8</v>
      </c>
      <c r="B65" s="18">
        <v>33</v>
      </c>
      <c r="C65" s="16">
        <v>26187</v>
      </c>
      <c r="D65" s="19">
        <f>ROUND(F65/148,5)</f>
        <v>13.573449999999999</v>
      </c>
      <c r="E65" s="20">
        <f>SUM(C65/365*7)</f>
        <v>502.21643835616436</v>
      </c>
      <c r="F65" s="20">
        <f>ROUND(C65*28/365,2)</f>
        <v>2008.87</v>
      </c>
    </row>
    <row r="66" spans="1:6" ht="13">
      <c r="A66" s="5"/>
      <c r="B66" s="18">
        <v>34</v>
      </c>
      <c r="C66" s="16">
        <v>26928</v>
      </c>
      <c r="D66" s="19">
        <f t="shared" ref="D66:D114" si="8">ROUND(F66/148,5)</f>
        <v>13.9575</v>
      </c>
      <c r="E66" s="20">
        <f>SUM(C66/365*7)</f>
        <v>516.42739726027401</v>
      </c>
      <c r="F66" s="20">
        <f t="shared" ref="F66:F114" si="9">ROUND(C66*28/365,2)</f>
        <v>2065.71</v>
      </c>
    </row>
    <row r="67" spans="1:6" ht="13">
      <c r="A67" s="5"/>
      <c r="B67" s="18">
        <v>35</v>
      </c>
      <c r="C67" s="16">
        <v>27492</v>
      </c>
      <c r="D67" s="19">
        <f t="shared" si="8"/>
        <v>14.24986</v>
      </c>
      <c r="E67" s="20">
        <f>SUM(C67/365*7)</f>
        <v>527.24383561643833</v>
      </c>
      <c r="F67" s="20">
        <f t="shared" si="9"/>
        <v>2108.98</v>
      </c>
    </row>
    <row r="68" spans="1:6" ht="13">
      <c r="A68" s="5"/>
      <c r="B68" s="18">
        <v>36</v>
      </c>
      <c r="C68" s="16">
        <v>28221</v>
      </c>
      <c r="D68" s="19">
        <f t="shared" si="8"/>
        <v>14.627700000000001</v>
      </c>
      <c r="E68" s="20">
        <f>SUM(C68/365*7)</f>
        <v>541.22465753424649</v>
      </c>
      <c r="F68" s="20">
        <f t="shared" si="9"/>
        <v>2164.9</v>
      </c>
    </row>
    <row r="69" spans="1:6" ht="13">
      <c r="A69" s="5"/>
      <c r="B69" s="18"/>
      <c r="C69" s="21"/>
      <c r="D69" s="19" t="s">
        <v>23</v>
      </c>
      <c r="E69" s="5"/>
      <c r="F69" s="20" t="s">
        <v>23</v>
      </c>
    </row>
    <row r="70" spans="1:6" ht="13">
      <c r="A70" s="17" t="s">
        <v>9</v>
      </c>
      <c r="B70" s="18">
        <v>35</v>
      </c>
      <c r="C70" s="16">
        <v>27492</v>
      </c>
      <c r="D70" s="19">
        <f t="shared" si="8"/>
        <v>14.24986</v>
      </c>
      <c r="E70" s="20">
        <f>SUM(C70/365*7)</f>
        <v>527.24383561643833</v>
      </c>
      <c r="F70" s="20">
        <f t="shared" si="9"/>
        <v>2108.98</v>
      </c>
    </row>
    <row r="71" spans="1:6" ht="13">
      <c r="A71" s="5"/>
      <c r="B71" s="18">
        <v>36</v>
      </c>
      <c r="C71" s="16">
        <v>28221</v>
      </c>
      <c r="D71" s="19">
        <f t="shared" si="8"/>
        <v>14.627700000000001</v>
      </c>
      <c r="E71" s="20">
        <f>SUM(C71/365*7)</f>
        <v>541.22465753424649</v>
      </c>
      <c r="F71" s="20">
        <f t="shared" si="9"/>
        <v>2164.9</v>
      </c>
    </row>
    <row r="72" spans="1:6" ht="13">
      <c r="A72" s="5"/>
      <c r="B72" s="18">
        <v>37</v>
      </c>
      <c r="C72" s="16">
        <v>29010</v>
      </c>
      <c r="D72" s="19">
        <f t="shared" si="8"/>
        <v>15.036619999999999</v>
      </c>
      <c r="E72" s="20">
        <f>SUM(C72/365*7)</f>
        <v>556.35616438356169</v>
      </c>
      <c r="F72" s="20">
        <f t="shared" si="9"/>
        <v>2225.42</v>
      </c>
    </row>
    <row r="73" spans="1:6" ht="13">
      <c r="A73" s="5"/>
      <c r="B73" s="18">
        <v>38</v>
      </c>
      <c r="C73" s="16">
        <v>29859</v>
      </c>
      <c r="D73" s="19">
        <f t="shared" si="8"/>
        <v>15.47669</v>
      </c>
      <c r="E73" s="20">
        <f>SUM(C73/365*7)</f>
        <v>572.63835616438359</v>
      </c>
      <c r="F73" s="20">
        <f t="shared" si="9"/>
        <v>2290.5500000000002</v>
      </c>
    </row>
    <row r="74" spans="1:6" ht="13">
      <c r="A74" s="5"/>
      <c r="B74" s="5"/>
      <c r="C74" s="21"/>
      <c r="D74" s="19" t="s">
        <v>23</v>
      </c>
      <c r="E74" s="5"/>
      <c r="F74" s="20" t="s">
        <v>23</v>
      </c>
    </row>
    <row r="75" spans="1:6" ht="13">
      <c r="A75" s="17" t="s">
        <v>10</v>
      </c>
      <c r="B75" s="18">
        <v>38</v>
      </c>
      <c r="C75" s="16">
        <v>29859</v>
      </c>
      <c r="D75" s="19">
        <f t="shared" si="8"/>
        <v>15.47669</v>
      </c>
      <c r="E75" s="20">
        <f>SUM(C75/365*7)</f>
        <v>572.63835616438359</v>
      </c>
      <c r="F75" s="20">
        <f t="shared" si="9"/>
        <v>2290.5500000000002</v>
      </c>
    </row>
    <row r="76" spans="1:6" ht="13">
      <c r="A76" s="5"/>
      <c r="B76" s="18">
        <v>39</v>
      </c>
      <c r="C76" s="16">
        <v>30843</v>
      </c>
      <c r="D76" s="19">
        <f t="shared" si="8"/>
        <v>15.98676</v>
      </c>
      <c r="E76" s="20">
        <f>SUM(C76/365*7)</f>
        <v>591.50958904109586</v>
      </c>
      <c r="F76" s="20">
        <f t="shared" si="9"/>
        <v>2366.04</v>
      </c>
    </row>
    <row r="77" spans="1:6" ht="13">
      <c r="A77" s="5"/>
      <c r="B77" s="18">
        <v>40</v>
      </c>
      <c r="C77" s="16">
        <v>31653</v>
      </c>
      <c r="D77" s="19">
        <f t="shared" si="8"/>
        <v>16.40662</v>
      </c>
      <c r="E77" s="20">
        <f>SUM(C77/365*7)</f>
        <v>607.0438356164384</v>
      </c>
      <c r="F77" s="20">
        <f t="shared" si="9"/>
        <v>2428.1799999999998</v>
      </c>
    </row>
    <row r="78" spans="1:6" ht="13">
      <c r="A78" s="5"/>
      <c r="B78" s="18">
        <v>41</v>
      </c>
      <c r="C78" s="16">
        <v>32487</v>
      </c>
      <c r="D78" s="19">
        <f t="shared" si="8"/>
        <v>16.838850000000001</v>
      </c>
      <c r="E78" s="20">
        <f>SUM(C78/365*7)</f>
        <v>623.03835616438357</v>
      </c>
      <c r="F78" s="20">
        <f t="shared" si="9"/>
        <v>2492.15</v>
      </c>
    </row>
    <row r="79" spans="1:6" ht="13">
      <c r="A79" s="5"/>
      <c r="B79" s="5"/>
      <c r="C79" s="21"/>
      <c r="D79" s="19" t="s">
        <v>23</v>
      </c>
      <c r="E79" s="5"/>
      <c r="F79" s="20" t="s">
        <v>23</v>
      </c>
    </row>
    <row r="80" spans="1:6" ht="13">
      <c r="A80" s="17" t="s">
        <v>11</v>
      </c>
      <c r="B80" s="18">
        <v>41</v>
      </c>
      <c r="C80" s="16">
        <v>32487</v>
      </c>
      <c r="D80" s="19">
        <f t="shared" si="8"/>
        <v>16.838850000000001</v>
      </c>
      <c r="E80" s="20">
        <f>SUM(C80/365*7)</f>
        <v>623.03835616438357</v>
      </c>
      <c r="F80" s="20">
        <f t="shared" si="9"/>
        <v>2492.15</v>
      </c>
    </row>
    <row r="81" spans="1:6" ht="13">
      <c r="A81" s="5"/>
      <c r="B81" s="18">
        <v>42</v>
      </c>
      <c r="C81" s="16">
        <v>33315</v>
      </c>
      <c r="D81" s="19">
        <f t="shared" si="8"/>
        <v>17.268039999999999</v>
      </c>
      <c r="E81" s="20">
        <f>SUM(C81/365*7)</f>
        <v>638.91780821917814</v>
      </c>
      <c r="F81" s="20">
        <f t="shared" si="9"/>
        <v>2555.67</v>
      </c>
    </row>
    <row r="82" spans="1:6" ht="13">
      <c r="A82" s="5"/>
      <c r="B82" s="18">
        <v>43</v>
      </c>
      <c r="C82" s="16">
        <v>34146</v>
      </c>
      <c r="D82" s="19">
        <f t="shared" si="8"/>
        <v>17.698779999999999</v>
      </c>
      <c r="E82" s="20">
        <f>SUM(C82/365*7)</f>
        <v>654.85479452054801</v>
      </c>
      <c r="F82" s="20">
        <f t="shared" si="9"/>
        <v>2619.42</v>
      </c>
    </row>
    <row r="83" spans="1:6" ht="13">
      <c r="A83" s="5"/>
      <c r="B83" s="18">
        <v>44</v>
      </c>
      <c r="C83" s="16">
        <v>34986</v>
      </c>
      <c r="D83" s="19">
        <f t="shared" si="8"/>
        <v>18.13419</v>
      </c>
      <c r="E83" s="20">
        <f>SUM(C83/365*7)</f>
        <v>670.9643835616439</v>
      </c>
      <c r="F83" s="20">
        <f t="shared" si="9"/>
        <v>2683.86</v>
      </c>
    </row>
    <row r="84" spans="1:6" ht="13">
      <c r="A84" s="5"/>
      <c r="B84" s="5"/>
      <c r="C84" s="21"/>
      <c r="D84" s="19" t="s">
        <v>23</v>
      </c>
      <c r="E84" s="5"/>
      <c r="F84" s="20" t="s">
        <v>23</v>
      </c>
    </row>
    <row r="85" spans="1:6" ht="13">
      <c r="A85" s="17" t="s">
        <v>12</v>
      </c>
      <c r="B85" s="18">
        <v>44</v>
      </c>
      <c r="C85" s="16">
        <v>34986</v>
      </c>
      <c r="D85" s="19">
        <f t="shared" si="8"/>
        <v>18.13419</v>
      </c>
      <c r="E85" s="20">
        <f>SUM(C85/365*7)</f>
        <v>670.9643835616439</v>
      </c>
      <c r="F85" s="20">
        <f t="shared" si="9"/>
        <v>2683.86</v>
      </c>
    </row>
    <row r="86" spans="1:6" ht="13">
      <c r="A86" s="5"/>
      <c r="B86" s="18">
        <v>45</v>
      </c>
      <c r="C86" s="16">
        <v>35772</v>
      </c>
      <c r="D86" s="19">
        <f t="shared" si="8"/>
        <v>18.541550000000001</v>
      </c>
      <c r="E86" s="20">
        <f>SUM(C86/365*7)</f>
        <v>686.03835616438357</v>
      </c>
      <c r="F86" s="20">
        <f t="shared" si="9"/>
        <v>2744.15</v>
      </c>
    </row>
    <row r="87" spans="1:6" ht="13">
      <c r="A87" s="5"/>
      <c r="B87" s="18">
        <v>46</v>
      </c>
      <c r="C87" s="16">
        <v>36636</v>
      </c>
      <c r="D87" s="19">
        <f t="shared" si="8"/>
        <v>18.98939</v>
      </c>
      <c r="E87" s="20">
        <f>SUM(C87/365*7)</f>
        <v>702.60821917808221</v>
      </c>
      <c r="F87" s="20">
        <f t="shared" si="9"/>
        <v>2810.43</v>
      </c>
    </row>
    <row r="88" spans="1:6" ht="13">
      <c r="A88" s="5"/>
      <c r="B88" s="18">
        <v>47</v>
      </c>
      <c r="C88" s="16">
        <v>37476</v>
      </c>
      <c r="D88" s="19">
        <f t="shared" si="8"/>
        <v>19.424800000000001</v>
      </c>
      <c r="E88" s="20">
        <f>SUM(C88/365*7)</f>
        <v>718.7178082191781</v>
      </c>
      <c r="F88" s="20">
        <f t="shared" si="9"/>
        <v>2874.87</v>
      </c>
    </row>
    <row r="89" spans="1:6" ht="13">
      <c r="A89" s="5"/>
      <c r="B89" s="5"/>
      <c r="C89" s="21"/>
      <c r="D89" s="19" t="s">
        <v>23</v>
      </c>
      <c r="E89" s="5"/>
      <c r="F89" s="20" t="s">
        <v>23</v>
      </c>
    </row>
    <row r="90" spans="1:6" ht="13">
      <c r="A90" s="17" t="s">
        <v>13</v>
      </c>
      <c r="B90" s="18">
        <v>46</v>
      </c>
      <c r="C90" s="16">
        <v>36636</v>
      </c>
      <c r="D90" s="19">
        <f t="shared" si="8"/>
        <v>18.98939</v>
      </c>
      <c r="E90" s="20">
        <f>SUM(C90/365*7)</f>
        <v>702.60821917808221</v>
      </c>
      <c r="F90" s="20">
        <f t="shared" si="9"/>
        <v>2810.43</v>
      </c>
    </row>
    <row r="91" spans="1:6" ht="13">
      <c r="A91" s="5"/>
      <c r="B91" s="18">
        <v>47</v>
      </c>
      <c r="C91" s="16">
        <v>37476</v>
      </c>
      <c r="D91" s="19">
        <f t="shared" si="8"/>
        <v>19.424800000000001</v>
      </c>
      <c r="E91" s="20">
        <f>SUM(C91/365*7)</f>
        <v>718.7178082191781</v>
      </c>
      <c r="F91" s="20">
        <f t="shared" si="9"/>
        <v>2874.87</v>
      </c>
    </row>
    <row r="92" spans="1:6" ht="13">
      <c r="A92" s="5"/>
      <c r="B92" s="18">
        <v>48</v>
      </c>
      <c r="C92" s="16">
        <v>38310</v>
      </c>
      <c r="D92" s="19">
        <f t="shared" si="8"/>
        <v>19.857089999999999</v>
      </c>
      <c r="E92" s="20">
        <f>SUM(C92/365*7)</f>
        <v>734.71232876712327</v>
      </c>
      <c r="F92" s="20">
        <f t="shared" si="9"/>
        <v>2938.85</v>
      </c>
    </row>
    <row r="93" spans="1:6" ht="13">
      <c r="A93" s="5"/>
      <c r="B93" s="18">
        <v>49</v>
      </c>
      <c r="C93" s="16">
        <v>39132</v>
      </c>
      <c r="D93" s="19">
        <f t="shared" si="8"/>
        <v>20.283180000000002</v>
      </c>
      <c r="E93" s="20">
        <f>SUM(C93/365*7)</f>
        <v>750.47671232876712</v>
      </c>
      <c r="F93" s="20">
        <f t="shared" si="9"/>
        <v>3001.91</v>
      </c>
    </row>
    <row r="94" spans="1:6" ht="13">
      <c r="A94" s="5"/>
      <c r="B94" s="5"/>
      <c r="C94" s="5"/>
      <c r="D94" s="19" t="s">
        <v>23</v>
      </c>
      <c r="E94" s="5"/>
      <c r="F94" s="20" t="s">
        <v>23</v>
      </c>
    </row>
    <row r="95" spans="1:6" ht="13">
      <c r="D95" s="4" t="s">
        <v>23</v>
      </c>
      <c r="F95" s="3" t="s">
        <v>23</v>
      </c>
    </row>
    <row r="96" spans="1:6" ht="13">
      <c r="A96" s="9" t="s">
        <v>33</v>
      </c>
      <c r="B96" s="9"/>
      <c r="C96" s="11"/>
      <c r="D96" s="4" t="s">
        <v>23</v>
      </c>
      <c r="F96" s="3" t="s">
        <v>23</v>
      </c>
    </row>
    <row r="97" spans="1:6" ht="13">
      <c r="A97" s="8" t="s">
        <v>0</v>
      </c>
      <c r="B97" s="8" t="s">
        <v>1</v>
      </c>
      <c r="C97" s="8" t="s">
        <v>2</v>
      </c>
      <c r="D97" s="8" t="s">
        <v>3</v>
      </c>
      <c r="E97" s="8" t="s">
        <v>5</v>
      </c>
      <c r="F97" s="8" t="s">
        <v>4</v>
      </c>
    </row>
    <row r="98" spans="1:6" ht="13">
      <c r="A98" s="17" t="s">
        <v>35</v>
      </c>
      <c r="B98" s="18" t="s">
        <v>23</v>
      </c>
      <c r="C98" s="22">
        <v>38307</v>
      </c>
      <c r="D98" s="19">
        <f t="shared" si="8"/>
        <v>19.855540000000001</v>
      </c>
      <c r="E98" s="20">
        <f>SUM(C98/365*7)</f>
        <v>734.65479452054797</v>
      </c>
      <c r="F98" s="20">
        <f t="shared" si="9"/>
        <v>2938.62</v>
      </c>
    </row>
    <row r="99" spans="1:6" ht="13">
      <c r="A99" s="5"/>
      <c r="B99" s="18" t="s">
        <v>23</v>
      </c>
      <c r="C99" s="22">
        <v>39117</v>
      </c>
      <c r="D99" s="19">
        <f t="shared" si="8"/>
        <v>20.275410000000001</v>
      </c>
      <c r="E99" s="20">
        <f>SUM(C99/365*7)</f>
        <v>750.18904109589039</v>
      </c>
      <c r="F99" s="20">
        <f t="shared" si="9"/>
        <v>3000.76</v>
      </c>
    </row>
    <row r="100" spans="1:6" ht="13">
      <c r="A100" s="5"/>
      <c r="B100" s="18" t="s">
        <v>23</v>
      </c>
      <c r="C100" s="22">
        <v>39939</v>
      </c>
      <c r="D100" s="19">
        <f t="shared" si="8"/>
        <v>20.701419999999999</v>
      </c>
      <c r="E100" s="20">
        <f>SUM(C100/365*7)</f>
        <v>765.95342465753424</v>
      </c>
      <c r="F100" s="20">
        <f t="shared" si="9"/>
        <v>3063.81</v>
      </c>
    </row>
    <row r="101" spans="1:6" ht="13">
      <c r="A101" s="5"/>
      <c r="B101" s="18"/>
      <c r="C101" s="22">
        <v>40662</v>
      </c>
      <c r="D101" s="19">
        <f t="shared" si="8"/>
        <v>21.076219999999999</v>
      </c>
      <c r="E101" s="20">
        <f>SUM(C101/365*7)</f>
        <v>779.81917808219168</v>
      </c>
      <c r="F101" s="20">
        <f t="shared" si="9"/>
        <v>3119.28</v>
      </c>
    </row>
    <row r="102" spans="1:6" ht="13">
      <c r="A102" s="5"/>
      <c r="B102" s="18"/>
      <c r="C102" s="22">
        <v>41397</v>
      </c>
      <c r="D102" s="19">
        <f t="shared" si="8"/>
        <v>21.457159999999998</v>
      </c>
      <c r="E102" s="20">
        <f>SUM(C102/365*7)</f>
        <v>793.91506849315067</v>
      </c>
      <c r="F102" s="20">
        <f t="shared" si="9"/>
        <v>3175.66</v>
      </c>
    </row>
    <row r="103" spans="1:6" ht="13">
      <c r="A103" s="5"/>
      <c r="B103" s="5"/>
      <c r="C103" s="21"/>
      <c r="D103" s="19" t="s">
        <v>23</v>
      </c>
      <c r="E103" s="5"/>
      <c r="F103" s="20" t="s">
        <v>23</v>
      </c>
    </row>
    <row r="104" spans="1:6" ht="13">
      <c r="A104" s="17" t="s">
        <v>36</v>
      </c>
      <c r="B104" s="18" t="s">
        <v>23</v>
      </c>
      <c r="C104" s="22">
        <v>40770</v>
      </c>
      <c r="D104" s="19">
        <f t="shared" si="8"/>
        <v>21.132159999999999</v>
      </c>
      <c r="E104" s="20">
        <f>SUM(C104/365*7)</f>
        <v>781.89041095890411</v>
      </c>
      <c r="F104" s="20">
        <f t="shared" si="9"/>
        <v>3127.56</v>
      </c>
    </row>
    <row r="105" spans="1:6" ht="13">
      <c r="A105" s="5"/>
      <c r="B105" s="18" t="s">
        <v>23</v>
      </c>
      <c r="C105" s="22">
        <v>41490</v>
      </c>
      <c r="D105" s="19">
        <f t="shared" si="8"/>
        <v>21.50534</v>
      </c>
      <c r="E105" s="20">
        <f>SUM(C105/365*7)</f>
        <v>795.69863013698625</v>
      </c>
      <c r="F105" s="20">
        <f t="shared" si="9"/>
        <v>3182.79</v>
      </c>
    </row>
    <row r="106" spans="1:6" ht="13">
      <c r="A106" s="5"/>
      <c r="B106" s="18" t="s">
        <v>23</v>
      </c>
      <c r="C106" s="22">
        <v>42228</v>
      </c>
      <c r="D106" s="19">
        <f t="shared" si="8"/>
        <v>21.887910000000002</v>
      </c>
      <c r="E106" s="20">
        <f>SUM(C106/365*7)</f>
        <v>809.85205479452054</v>
      </c>
      <c r="F106" s="20">
        <f t="shared" si="9"/>
        <v>3239.41</v>
      </c>
    </row>
    <row r="107" spans="1:6" ht="13">
      <c r="A107" s="5"/>
      <c r="B107" s="5"/>
      <c r="C107" s="22">
        <v>42966</v>
      </c>
      <c r="D107" s="19">
        <f t="shared" si="8"/>
        <v>22.270409999999998</v>
      </c>
      <c r="E107" s="20">
        <f>SUM(C107/365*7)</f>
        <v>824.00547945205471</v>
      </c>
      <c r="F107" s="20">
        <f t="shared" si="9"/>
        <v>3296.02</v>
      </c>
    </row>
    <row r="108" spans="1:6" ht="13">
      <c r="A108" s="5"/>
      <c r="B108" s="5"/>
      <c r="C108" s="22">
        <v>43692</v>
      </c>
      <c r="D108" s="19">
        <f t="shared" si="8"/>
        <v>22.64676</v>
      </c>
      <c r="E108" s="20">
        <f>SUM(C108/365*7)</f>
        <v>837.92876712328768</v>
      </c>
      <c r="F108" s="20">
        <f t="shared" si="9"/>
        <v>3351.72</v>
      </c>
    </row>
    <row r="109" spans="1:6" ht="13">
      <c r="A109" s="5"/>
      <c r="B109" s="5"/>
      <c r="C109" s="21"/>
      <c r="D109" s="19" t="s">
        <v>23</v>
      </c>
      <c r="E109" s="5"/>
      <c r="F109" s="20" t="s">
        <v>23</v>
      </c>
    </row>
    <row r="110" spans="1:6" ht="13">
      <c r="A110" s="17" t="s">
        <v>40</v>
      </c>
      <c r="B110" s="18" t="s">
        <v>23</v>
      </c>
      <c r="C110" s="22">
        <v>43149</v>
      </c>
      <c r="D110" s="19">
        <f t="shared" si="8"/>
        <v>22.365269999999999</v>
      </c>
      <c r="E110" s="20">
        <f>SUM(C110/365*7)</f>
        <v>827.51506849315069</v>
      </c>
      <c r="F110" s="20">
        <f t="shared" si="9"/>
        <v>3310.06</v>
      </c>
    </row>
    <row r="111" spans="1:6" ht="13">
      <c r="A111" s="5"/>
      <c r="B111" s="18" t="s">
        <v>23</v>
      </c>
      <c r="C111" s="22">
        <v>43881</v>
      </c>
      <c r="D111" s="19">
        <f t="shared" si="8"/>
        <v>22.74466</v>
      </c>
      <c r="E111" s="20">
        <f>SUM(C111/365*7)</f>
        <v>841.55342465753426</v>
      </c>
      <c r="F111" s="20">
        <f t="shared" si="9"/>
        <v>3366.21</v>
      </c>
    </row>
    <row r="112" spans="1:6" ht="13">
      <c r="A112" s="5"/>
      <c r="B112" s="18" t="s">
        <v>23</v>
      </c>
      <c r="C112" s="22">
        <v>44625</v>
      </c>
      <c r="D112" s="19">
        <f t="shared" si="8"/>
        <v>23.13034</v>
      </c>
      <c r="E112" s="20">
        <f>SUM(C112/365*7)</f>
        <v>855.82191780821927</v>
      </c>
      <c r="F112" s="20">
        <f t="shared" si="9"/>
        <v>3423.29</v>
      </c>
    </row>
    <row r="113" spans="1:6" ht="13">
      <c r="A113" s="5"/>
      <c r="B113" s="5"/>
      <c r="C113" s="22">
        <v>45342</v>
      </c>
      <c r="D113" s="19">
        <f t="shared" si="8"/>
        <v>23.50196</v>
      </c>
      <c r="E113" s="20">
        <f>SUM(C113/365*7)</f>
        <v>869.57260273972599</v>
      </c>
      <c r="F113" s="20">
        <f t="shared" si="9"/>
        <v>3478.29</v>
      </c>
    </row>
    <row r="114" spans="1:6" ht="13">
      <c r="A114" s="5"/>
      <c r="B114" s="5"/>
      <c r="C114" s="22">
        <v>46080</v>
      </c>
      <c r="D114" s="19">
        <f t="shared" si="8"/>
        <v>23.884460000000001</v>
      </c>
      <c r="E114" s="20">
        <f>SUM(C114/365*7)</f>
        <v>883.72602739726017</v>
      </c>
      <c r="F114" s="20">
        <f t="shared" si="9"/>
        <v>3534.9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/>
  <dimension ref="A1:F114"/>
  <sheetViews>
    <sheetView topLeftCell="A31" workbookViewId="0">
      <selection activeCell="D38" sqref="D38"/>
    </sheetView>
  </sheetViews>
  <sheetFormatPr defaultRowHeight="12.5"/>
  <cols>
    <col min="3" max="3" width="12.453125" customWidth="1"/>
    <col min="4" max="4" width="11.7265625" customWidth="1"/>
    <col min="6" max="6" width="10.1796875" customWidth="1"/>
  </cols>
  <sheetData>
    <row r="1" spans="1:6" ht="25">
      <c r="A1" s="10" t="s">
        <v>25</v>
      </c>
      <c r="B1" s="10"/>
      <c r="C1" s="10"/>
    </row>
    <row r="5" spans="1:6" ht="15.5">
      <c r="A5" s="12" t="s">
        <v>41</v>
      </c>
      <c r="B5" s="12"/>
      <c r="C5" s="12"/>
      <c r="D5" s="12"/>
      <c r="E5" s="12"/>
      <c r="F5" s="12"/>
    </row>
    <row r="6" spans="1:6" ht="13">
      <c r="A6" s="7"/>
      <c r="B6" s="7"/>
      <c r="C6" s="7"/>
      <c r="D6" s="7"/>
      <c r="E6" s="7"/>
      <c r="F6" s="7"/>
    </row>
    <row r="7" spans="1:6" ht="13">
      <c r="A7" s="9" t="s">
        <v>14</v>
      </c>
      <c r="B7" s="9"/>
      <c r="C7" s="9"/>
      <c r="D7" s="9"/>
      <c r="E7" s="9"/>
      <c r="F7" s="9"/>
    </row>
    <row r="9" spans="1:6" ht="13">
      <c r="A9" s="8" t="s">
        <v>0</v>
      </c>
      <c r="B9" s="8" t="s">
        <v>1</v>
      </c>
      <c r="C9" s="8" t="s">
        <v>2</v>
      </c>
      <c r="D9" s="8" t="s">
        <v>3</v>
      </c>
      <c r="E9" s="8" t="s">
        <v>5</v>
      </c>
      <c r="F9" s="8" t="s">
        <v>4</v>
      </c>
    </row>
    <row r="10" spans="1:6" ht="13">
      <c r="A10" s="1" t="s">
        <v>15</v>
      </c>
      <c r="B10" s="2">
        <v>4</v>
      </c>
      <c r="C10" s="3">
        <v>10872</v>
      </c>
      <c r="D10" s="4">
        <f t="shared" ref="D10:D15" si="0">ROUND(F10/148,5)</f>
        <v>5.6352700000000002</v>
      </c>
      <c r="E10" s="3">
        <f t="shared" ref="E10:E15" si="1">SUM(C10/365*7)</f>
        <v>208.50410958904109</v>
      </c>
      <c r="F10" s="3">
        <f t="shared" ref="F10:F15" si="2">ROUND(C10*28/365,2)</f>
        <v>834.02</v>
      </c>
    </row>
    <row r="11" spans="1:6" ht="13">
      <c r="A11" s="1" t="s">
        <v>16</v>
      </c>
      <c r="B11" s="2">
        <v>5</v>
      </c>
      <c r="C11" s="3">
        <v>11127</v>
      </c>
      <c r="D11" s="4">
        <f t="shared" si="0"/>
        <v>5.7674300000000001</v>
      </c>
      <c r="E11" s="3">
        <f t="shared" si="1"/>
        <v>213.39452054794521</v>
      </c>
      <c r="F11" s="3">
        <f t="shared" si="2"/>
        <v>853.58</v>
      </c>
    </row>
    <row r="12" spans="1:6" ht="13">
      <c r="A12" s="1" t="s">
        <v>17</v>
      </c>
      <c r="B12" s="2">
        <v>6</v>
      </c>
      <c r="C12" s="3">
        <v>11286</v>
      </c>
      <c r="D12" s="4">
        <f t="shared" si="0"/>
        <v>5.8498599999999996</v>
      </c>
      <c r="E12" s="3">
        <f t="shared" si="1"/>
        <v>216.44383561643838</v>
      </c>
      <c r="F12" s="3">
        <f t="shared" si="2"/>
        <v>865.78</v>
      </c>
    </row>
    <row r="13" spans="1:6" ht="13">
      <c r="A13" s="1" t="s">
        <v>18</v>
      </c>
      <c r="B13" s="2">
        <v>7</v>
      </c>
      <c r="C13" s="3">
        <v>11649</v>
      </c>
      <c r="D13" s="4">
        <f t="shared" si="0"/>
        <v>6.0379699999999996</v>
      </c>
      <c r="E13" s="3">
        <f t="shared" si="1"/>
        <v>223.40547945205481</v>
      </c>
      <c r="F13" s="3">
        <f t="shared" si="2"/>
        <v>893.62</v>
      </c>
    </row>
    <row r="14" spans="1:6" ht="13">
      <c r="A14" s="1" t="s">
        <v>19</v>
      </c>
      <c r="B14" s="2">
        <v>8</v>
      </c>
      <c r="C14" s="3">
        <v>12018</v>
      </c>
      <c r="D14" s="4">
        <f t="shared" si="0"/>
        <v>6.22926</v>
      </c>
      <c r="E14" s="3">
        <f t="shared" si="1"/>
        <v>230.48219178082195</v>
      </c>
      <c r="F14" s="3">
        <f t="shared" si="2"/>
        <v>921.93</v>
      </c>
    </row>
    <row r="15" spans="1:6" ht="13">
      <c r="A15" s="1" t="s">
        <v>20</v>
      </c>
      <c r="B15" s="2">
        <v>9</v>
      </c>
      <c r="C15" s="3">
        <v>12381</v>
      </c>
      <c r="D15" s="4">
        <f t="shared" si="0"/>
        <v>6.4174300000000004</v>
      </c>
      <c r="E15" s="3">
        <f t="shared" si="1"/>
        <v>237.44383561643835</v>
      </c>
      <c r="F15" s="3">
        <f t="shared" si="2"/>
        <v>949.78</v>
      </c>
    </row>
    <row r="18" spans="1:6" ht="13">
      <c r="A18" s="9" t="s">
        <v>21</v>
      </c>
      <c r="B18" s="9"/>
      <c r="C18" s="9"/>
      <c r="D18" s="9"/>
      <c r="E18" s="9"/>
      <c r="F18" s="9"/>
    </row>
    <row r="20" spans="1:6" ht="13">
      <c r="A20" s="9" t="s">
        <v>30</v>
      </c>
      <c r="B20" s="9"/>
      <c r="C20" s="7"/>
    </row>
    <row r="21" spans="1:6" ht="13">
      <c r="A21" s="8" t="s">
        <v>0</v>
      </c>
      <c r="B21" s="8" t="s">
        <v>1</v>
      </c>
      <c r="C21" s="8" t="s">
        <v>2</v>
      </c>
      <c r="D21" s="8" t="s">
        <v>3</v>
      </c>
      <c r="E21" s="8" t="s">
        <v>5</v>
      </c>
      <c r="F21" s="8" t="s">
        <v>4</v>
      </c>
    </row>
    <row r="22" spans="1:6" ht="13">
      <c r="A22" s="1" t="s">
        <v>22</v>
      </c>
      <c r="B22" s="2">
        <v>4</v>
      </c>
      <c r="C22" s="3">
        <v>10872</v>
      </c>
      <c r="D22" s="4">
        <f>ROUND(F22/148,5)</f>
        <v>5.6352700000000002</v>
      </c>
      <c r="E22" s="3">
        <f t="shared" ref="E22:E27" si="3">SUM(C22/365*7)</f>
        <v>208.50410958904109</v>
      </c>
      <c r="F22" s="3">
        <f>ROUND(C22*28/365,2)</f>
        <v>834.02</v>
      </c>
    </row>
    <row r="23" spans="1:6" ht="13">
      <c r="A23" s="1" t="s">
        <v>23</v>
      </c>
      <c r="B23" s="2">
        <v>5</v>
      </c>
      <c r="C23" s="3">
        <v>11127</v>
      </c>
      <c r="D23" s="4">
        <f t="shared" ref="D23:D50" si="4">ROUND(F23/148,5)</f>
        <v>5.7674300000000001</v>
      </c>
      <c r="E23" s="3">
        <f t="shared" si="3"/>
        <v>213.39452054794521</v>
      </c>
      <c r="F23" s="3">
        <f t="shared" ref="F23:F49" si="5">ROUND(C23*28/365,2)</f>
        <v>853.58</v>
      </c>
    </row>
    <row r="24" spans="1:6" ht="13">
      <c r="A24" s="1" t="s">
        <v>23</v>
      </c>
      <c r="B24" s="2">
        <v>6</v>
      </c>
      <c r="C24" s="3">
        <v>11286</v>
      </c>
      <c r="D24" s="4">
        <f t="shared" si="4"/>
        <v>5.8498599999999996</v>
      </c>
      <c r="E24" s="3">
        <f t="shared" si="3"/>
        <v>216.44383561643838</v>
      </c>
      <c r="F24" s="3">
        <f t="shared" si="5"/>
        <v>865.78</v>
      </c>
    </row>
    <row r="25" spans="1:6" ht="13">
      <c r="A25" s="1" t="s">
        <v>23</v>
      </c>
      <c r="B25" s="2">
        <v>8</v>
      </c>
      <c r="C25" s="3">
        <v>12018</v>
      </c>
      <c r="D25" s="4">
        <f t="shared" si="4"/>
        <v>6.22926</v>
      </c>
      <c r="E25" s="3">
        <f t="shared" si="3"/>
        <v>230.48219178082195</v>
      </c>
      <c r="F25" s="3">
        <f t="shared" si="5"/>
        <v>921.93</v>
      </c>
    </row>
    <row r="26" spans="1:6" ht="13">
      <c r="A26" s="2"/>
      <c r="B26" s="2">
        <v>10</v>
      </c>
      <c r="C26" s="3">
        <v>12642</v>
      </c>
      <c r="D26" s="4">
        <f t="shared" si="4"/>
        <v>6.5526999999999997</v>
      </c>
      <c r="E26" s="3">
        <f t="shared" si="3"/>
        <v>242.44931506849315</v>
      </c>
      <c r="F26" s="3">
        <f t="shared" si="5"/>
        <v>969.8</v>
      </c>
    </row>
    <row r="27" spans="1:6" ht="13">
      <c r="B27" s="2">
        <v>11</v>
      </c>
      <c r="C27" s="3">
        <v>13458</v>
      </c>
      <c r="D27" s="4">
        <f t="shared" si="4"/>
        <v>6.9756099999999996</v>
      </c>
      <c r="E27" s="3">
        <f t="shared" si="3"/>
        <v>258.09863013698629</v>
      </c>
      <c r="F27" s="3">
        <f t="shared" si="5"/>
        <v>1032.3900000000001</v>
      </c>
    </row>
    <row r="28" spans="1:6" ht="13">
      <c r="D28" s="4" t="s">
        <v>23</v>
      </c>
      <c r="F28" s="3" t="s">
        <v>23</v>
      </c>
    </row>
    <row r="29" spans="1:6" ht="13">
      <c r="A29" s="1" t="s">
        <v>24</v>
      </c>
      <c r="B29" s="2">
        <v>11</v>
      </c>
      <c r="C29" s="3">
        <v>13458</v>
      </c>
      <c r="D29" s="4">
        <f t="shared" si="4"/>
        <v>6.9756099999999996</v>
      </c>
      <c r="E29" s="3">
        <f>SUM(C29/365*7)</f>
        <v>258.09863013698629</v>
      </c>
      <c r="F29" s="3">
        <f t="shared" si="5"/>
        <v>1032.3900000000001</v>
      </c>
    </row>
    <row r="30" spans="1:6" ht="13">
      <c r="B30" s="2">
        <v>12</v>
      </c>
      <c r="C30" s="3">
        <v>13737</v>
      </c>
      <c r="D30" s="4">
        <f t="shared" si="4"/>
        <v>7.1202699999999997</v>
      </c>
      <c r="E30" s="3">
        <f>SUM(C30/365*7)</f>
        <v>263.44931506849315</v>
      </c>
      <c r="F30" s="3">
        <f t="shared" si="5"/>
        <v>1053.8</v>
      </c>
    </row>
    <row r="31" spans="1:6" ht="13">
      <c r="B31" s="2">
        <v>13</v>
      </c>
      <c r="C31" s="3">
        <v>14106</v>
      </c>
      <c r="D31" s="4">
        <f t="shared" si="4"/>
        <v>7.31149</v>
      </c>
      <c r="E31" s="3">
        <f>SUM(C31/365*7)</f>
        <v>270.52602739726024</v>
      </c>
      <c r="F31" s="3">
        <f t="shared" si="5"/>
        <v>1082.0999999999999</v>
      </c>
    </row>
    <row r="32" spans="1:6" ht="13">
      <c r="D32" s="4" t="s">
        <v>23</v>
      </c>
      <c r="F32" s="3" t="s">
        <v>23</v>
      </c>
    </row>
    <row r="33" spans="1:6" ht="13">
      <c r="A33" s="1" t="s">
        <v>26</v>
      </c>
      <c r="B33" s="2">
        <v>14</v>
      </c>
      <c r="C33" s="3">
        <v>14364</v>
      </c>
      <c r="D33" s="4">
        <f t="shared" si="4"/>
        <v>7.4452699999999998</v>
      </c>
      <c r="E33" s="3">
        <f>SUM(C33/365*7)</f>
        <v>275.47397260273976</v>
      </c>
      <c r="F33" s="3">
        <f t="shared" si="5"/>
        <v>1101.9000000000001</v>
      </c>
    </row>
    <row r="34" spans="1:6" ht="13">
      <c r="B34" s="2">
        <v>15</v>
      </c>
      <c r="C34" s="3">
        <v>14664</v>
      </c>
      <c r="D34" s="4">
        <f t="shared" si="4"/>
        <v>7.6007400000000001</v>
      </c>
      <c r="E34" s="3">
        <f>SUM(C34/365*7)</f>
        <v>281.22739726027396</v>
      </c>
      <c r="F34" s="3">
        <f t="shared" si="5"/>
        <v>1124.9100000000001</v>
      </c>
    </row>
    <row r="35" spans="1:6" ht="13">
      <c r="B35" s="2">
        <v>16</v>
      </c>
      <c r="C35" s="3">
        <v>15015</v>
      </c>
      <c r="D35" s="4">
        <f t="shared" si="4"/>
        <v>7.7827000000000002</v>
      </c>
      <c r="E35" s="3">
        <f>SUM(C35/365*7)</f>
        <v>287.95890410958907</v>
      </c>
      <c r="F35" s="3">
        <f t="shared" si="5"/>
        <v>1151.8399999999999</v>
      </c>
    </row>
    <row r="36" spans="1:6" ht="13">
      <c r="B36" s="2">
        <v>17</v>
      </c>
      <c r="C36" s="3">
        <v>15372</v>
      </c>
      <c r="D36" s="4">
        <f t="shared" si="4"/>
        <v>7.9676999999999998</v>
      </c>
      <c r="E36" s="3">
        <f>SUM(C36/365*7)</f>
        <v>294.80547945205478</v>
      </c>
      <c r="F36" s="3">
        <f t="shared" si="5"/>
        <v>1179.22</v>
      </c>
    </row>
    <row r="37" spans="1:6" ht="13">
      <c r="D37" s="4" t="s">
        <v>23</v>
      </c>
      <c r="F37" s="3" t="s">
        <v>23</v>
      </c>
    </row>
    <row r="38" spans="1:6" ht="13">
      <c r="A38" s="1" t="s">
        <v>27</v>
      </c>
      <c r="B38" s="2">
        <v>18</v>
      </c>
      <c r="C38" s="3">
        <v>15675</v>
      </c>
      <c r="D38" s="4">
        <f t="shared" si="4"/>
        <v>8.1248000000000005</v>
      </c>
      <c r="E38" s="3">
        <f>SUM(C38/365*7)</f>
        <v>300.61643835616439</v>
      </c>
      <c r="F38" s="3">
        <f t="shared" si="5"/>
        <v>1202.47</v>
      </c>
    </row>
    <row r="39" spans="1:6" ht="13">
      <c r="B39" s="2">
        <v>19</v>
      </c>
      <c r="C39" s="3">
        <v>16260</v>
      </c>
      <c r="D39" s="4">
        <f t="shared" si="4"/>
        <v>8.4279700000000002</v>
      </c>
      <c r="E39" s="3">
        <f>SUM(C39/365*7)</f>
        <v>311.83561643835617</v>
      </c>
      <c r="F39" s="3">
        <f t="shared" si="5"/>
        <v>1247.3399999999999</v>
      </c>
    </row>
    <row r="40" spans="1:6" ht="13">
      <c r="B40" s="2">
        <v>20</v>
      </c>
      <c r="C40" s="3">
        <v>16854</v>
      </c>
      <c r="D40" s="4">
        <f t="shared" si="4"/>
        <v>8.7358799999999999</v>
      </c>
      <c r="E40" s="3">
        <f>SUM(C40/365*7)</f>
        <v>323.22739726027396</v>
      </c>
      <c r="F40" s="3">
        <f t="shared" si="5"/>
        <v>1292.9100000000001</v>
      </c>
    </row>
    <row r="41" spans="1:6" ht="13">
      <c r="B41" s="2">
        <v>21</v>
      </c>
      <c r="C41" s="3">
        <v>17469</v>
      </c>
      <c r="D41" s="4">
        <f t="shared" si="4"/>
        <v>9.0546600000000002</v>
      </c>
      <c r="E41" s="3">
        <f>SUM(C41/365*7)</f>
        <v>335.0219178082192</v>
      </c>
      <c r="F41" s="3">
        <f t="shared" si="5"/>
        <v>1340.09</v>
      </c>
    </row>
    <row r="42" spans="1:6" ht="13">
      <c r="D42" s="4" t="s">
        <v>23</v>
      </c>
      <c r="F42" s="3" t="s">
        <v>23</v>
      </c>
    </row>
    <row r="43" spans="1:6" ht="13">
      <c r="A43" s="1" t="s">
        <v>28</v>
      </c>
      <c r="B43" s="2">
        <v>22</v>
      </c>
      <c r="C43" s="3">
        <v>17922</v>
      </c>
      <c r="D43" s="4">
        <f t="shared" si="4"/>
        <v>9.2894600000000001</v>
      </c>
      <c r="E43" s="3">
        <f>SUM(C43/365*7)</f>
        <v>343.70958904109591</v>
      </c>
      <c r="F43" s="3">
        <f t="shared" si="5"/>
        <v>1374.84</v>
      </c>
    </row>
    <row r="44" spans="1:6" ht="13">
      <c r="B44" s="2">
        <v>23</v>
      </c>
      <c r="C44" s="3">
        <v>18450</v>
      </c>
      <c r="D44" s="4">
        <f t="shared" si="4"/>
        <v>9.56311</v>
      </c>
      <c r="E44" s="3">
        <f>SUM(C44/365*7)</f>
        <v>353.83561643835617</v>
      </c>
      <c r="F44" s="3">
        <f t="shared" si="5"/>
        <v>1415.34</v>
      </c>
    </row>
    <row r="45" spans="1:6" ht="13">
      <c r="B45" s="2">
        <v>24</v>
      </c>
      <c r="C45" s="3">
        <v>19053</v>
      </c>
      <c r="D45" s="4">
        <f t="shared" si="4"/>
        <v>9.8756799999999991</v>
      </c>
      <c r="E45" s="3">
        <f>SUM(C45/365*7)</f>
        <v>365.40000000000003</v>
      </c>
      <c r="F45" s="3">
        <f t="shared" si="5"/>
        <v>1461.6</v>
      </c>
    </row>
    <row r="46" spans="1:6" ht="13">
      <c r="B46" s="2">
        <v>25</v>
      </c>
      <c r="C46" s="3">
        <v>19656</v>
      </c>
      <c r="D46" s="4">
        <f t="shared" si="4"/>
        <v>10.18824</v>
      </c>
      <c r="E46" s="3">
        <f>SUM(C46/365*7)</f>
        <v>376.96438356164384</v>
      </c>
      <c r="F46" s="3">
        <f t="shared" si="5"/>
        <v>1507.86</v>
      </c>
    </row>
    <row r="47" spans="1:6" ht="13">
      <c r="D47" s="4" t="s">
        <v>23</v>
      </c>
      <c r="F47" s="3" t="s">
        <v>23</v>
      </c>
    </row>
    <row r="48" spans="1:6" ht="13">
      <c r="A48" s="1" t="s">
        <v>29</v>
      </c>
      <c r="B48" s="2">
        <v>26</v>
      </c>
      <c r="C48" s="3">
        <v>20295</v>
      </c>
      <c r="D48" s="4">
        <f t="shared" si="4"/>
        <v>10.51946</v>
      </c>
      <c r="E48" s="3">
        <f>SUM(C48/365*7)</f>
        <v>389.21917808219177</v>
      </c>
      <c r="F48" s="3">
        <f t="shared" si="5"/>
        <v>1556.88</v>
      </c>
    </row>
    <row r="49" spans="1:6" ht="13">
      <c r="B49" s="2">
        <v>27</v>
      </c>
      <c r="C49" s="3">
        <v>20970</v>
      </c>
      <c r="D49" s="4">
        <f t="shared" si="4"/>
        <v>10.86932</v>
      </c>
      <c r="E49" s="3">
        <f>SUM(C49/365*7)</f>
        <v>402.16438356164383</v>
      </c>
      <c r="F49" s="3">
        <f t="shared" si="5"/>
        <v>1608.66</v>
      </c>
    </row>
    <row r="50" spans="1:6" ht="13">
      <c r="B50" s="2">
        <v>28</v>
      </c>
      <c r="C50" s="3">
        <v>21654</v>
      </c>
      <c r="D50" s="4">
        <f t="shared" si="4"/>
        <v>11.223850000000001</v>
      </c>
      <c r="E50" s="3">
        <f>SUM(C50/365*7)</f>
        <v>415.2821917808219</v>
      </c>
      <c r="F50" s="3">
        <f>ROUND(C50*28/365,2)</f>
        <v>1661.13</v>
      </c>
    </row>
    <row r="51" spans="1:6" ht="13">
      <c r="B51" s="2"/>
      <c r="C51" s="3"/>
      <c r="D51" s="4"/>
      <c r="E51" s="3"/>
      <c r="F51" s="3"/>
    </row>
    <row r="52" spans="1:6" ht="13">
      <c r="A52" s="9" t="s">
        <v>31</v>
      </c>
      <c r="B52" s="9"/>
      <c r="C52" s="11"/>
    </row>
    <row r="53" spans="1:6" ht="13">
      <c r="A53" s="8" t="s">
        <v>0</v>
      </c>
      <c r="B53" s="8" t="s">
        <v>1</v>
      </c>
      <c r="C53" s="8" t="s">
        <v>2</v>
      </c>
      <c r="D53" s="8" t="s">
        <v>3</v>
      </c>
      <c r="E53" s="8" t="s">
        <v>5</v>
      </c>
      <c r="F53" s="8" t="s">
        <v>4</v>
      </c>
    </row>
    <row r="54" spans="1:6" ht="13">
      <c r="A54" s="1" t="s">
        <v>6</v>
      </c>
      <c r="B54" s="2">
        <v>29</v>
      </c>
      <c r="C54" s="3">
        <v>22512</v>
      </c>
      <c r="D54" s="4">
        <f>ROUND(F54/148,5)</f>
        <v>11.66858</v>
      </c>
      <c r="E54" s="3">
        <f>SUM(C54/365*7)</f>
        <v>431.73698630136988</v>
      </c>
      <c r="F54" s="3">
        <f>ROUND(C54*28/365,2)</f>
        <v>1726.95</v>
      </c>
    </row>
    <row r="55" spans="1:6" ht="13">
      <c r="B55" s="2">
        <v>30</v>
      </c>
      <c r="C55" s="3">
        <v>23265</v>
      </c>
      <c r="D55" s="4">
        <f t="shared" ref="D55:D60" si="6">ROUND(F55/148,5)</f>
        <v>12.05885</v>
      </c>
      <c r="E55" s="3">
        <f>SUM(C55/365*7)</f>
        <v>446.17808219178085</v>
      </c>
      <c r="F55" s="3">
        <f t="shared" ref="F55:F60" si="7">ROUND(C55*28/365,2)</f>
        <v>1784.71</v>
      </c>
    </row>
    <row r="56" spans="1:6" ht="13">
      <c r="B56" s="2">
        <v>31</v>
      </c>
      <c r="C56" s="3">
        <v>24000</v>
      </c>
      <c r="D56" s="4">
        <f t="shared" si="6"/>
        <v>12.439859999999999</v>
      </c>
      <c r="E56" s="3">
        <f>SUM(C56/365*7)</f>
        <v>460.27397260273978</v>
      </c>
      <c r="F56" s="3">
        <f t="shared" si="7"/>
        <v>1841.1</v>
      </c>
    </row>
    <row r="57" spans="1:6" ht="13">
      <c r="D57" s="4" t="s">
        <v>23</v>
      </c>
      <c r="F57" s="3" t="s">
        <v>23</v>
      </c>
    </row>
    <row r="58" spans="1:6" ht="13">
      <c r="A58" s="1" t="s">
        <v>7</v>
      </c>
      <c r="B58" s="2">
        <v>32</v>
      </c>
      <c r="C58" s="3">
        <v>24708</v>
      </c>
      <c r="D58" s="4">
        <f t="shared" si="6"/>
        <v>12.80682</v>
      </c>
      <c r="E58" s="3">
        <f>SUM(C58/365*7)</f>
        <v>473.85205479452054</v>
      </c>
      <c r="F58" s="3">
        <f t="shared" si="7"/>
        <v>1895.41</v>
      </c>
    </row>
    <row r="59" spans="1:6" ht="13">
      <c r="B59" s="2">
        <v>33</v>
      </c>
      <c r="C59" s="3">
        <v>25437</v>
      </c>
      <c r="D59" s="4">
        <f t="shared" si="6"/>
        <v>13.184659999999999</v>
      </c>
      <c r="E59" s="3">
        <f>SUM(C59/365*7)</f>
        <v>487.83287671232875</v>
      </c>
      <c r="F59" s="3">
        <f t="shared" si="7"/>
        <v>1951.33</v>
      </c>
    </row>
    <row r="60" spans="1:6" ht="13">
      <c r="B60" s="2">
        <v>34</v>
      </c>
      <c r="C60" s="3">
        <v>26157</v>
      </c>
      <c r="D60" s="4">
        <f t="shared" si="6"/>
        <v>13.557840000000001</v>
      </c>
      <c r="E60" s="3">
        <f>SUM(C60/365*7)</f>
        <v>501.64109589041095</v>
      </c>
      <c r="F60" s="3">
        <f t="shared" si="7"/>
        <v>2006.56</v>
      </c>
    </row>
    <row r="63" spans="1:6" ht="13">
      <c r="A63" s="9" t="s">
        <v>32</v>
      </c>
      <c r="B63" s="9"/>
      <c r="C63" s="11"/>
    </row>
    <row r="64" spans="1:6" ht="13">
      <c r="A64" s="8" t="s">
        <v>0</v>
      </c>
      <c r="B64" s="8" t="s">
        <v>1</v>
      </c>
      <c r="C64" s="8" t="s">
        <v>2</v>
      </c>
      <c r="D64" s="8" t="s">
        <v>3</v>
      </c>
      <c r="E64" s="8" t="s">
        <v>5</v>
      </c>
      <c r="F64" s="8" t="s">
        <v>4</v>
      </c>
    </row>
    <row r="65" spans="1:6" ht="13">
      <c r="A65" s="1" t="s">
        <v>8</v>
      </c>
      <c r="B65" s="2">
        <v>33</v>
      </c>
      <c r="C65" s="3">
        <v>25437</v>
      </c>
      <c r="D65" s="4">
        <f>ROUND(F65/148,5)</f>
        <v>13.184659999999999</v>
      </c>
      <c r="E65" s="3">
        <f>SUM(C65/365*7)</f>
        <v>487.83287671232875</v>
      </c>
      <c r="F65" s="3">
        <f>ROUND(C65*28/365,2)</f>
        <v>1951.33</v>
      </c>
    </row>
    <row r="66" spans="1:6" ht="13">
      <c r="B66" s="2">
        <v>34</v>
      </c>
      <c r="C66" s="3">
        <v>26157</v>
      </c>
      <c r="D66" s="4">
        <f t="shared" ref="D66:D114" si="8">ROUND(F66/148,5)</f>
        <v>13.557840000000001</v>
      </c>
      <c r="E66" s="3">
        <f>SUM(C66/365*7)</f>
        <v>501.64109589041095</v>
      </c>
      <c r="F66" s="3">
        <f t="shared" ref="F66:F114" si="9">ROUND(C66*28/365,2)</f>
        <v>2006.56</v>
      </c>
    </row>
    <row r="67" spans="1:6" ht="13">
      <c r="B67" s="2">
        <v>35</v>
      </c>
      <c r="C67" s="3">
        <v>26703</v>
      </c>
      <c r="D67" s="4">
        <f t="shared" si="8"/>
        <v>13.84088</v>
      </c>
      <c r="E67" s="3">
        <f>SUM(C67/365*7)</f>
        <v>512.11232876712336</v>
      </c>
      <c r="F67" s="3">
        <f t="shared" si="9"/>
        <v>2048.4499999999998</v>
      </c>
    </row>
    <row r="68" spans="1:6" ht="13">
      <c r="B68" s="2">
        <v>36</v>
      </c>
      <c r="C68" s="3">
        <v>27411</v>
      </c>
      <c r="D68" s="4">
        <f t="shared" si="8"/>
        <v>14.207839999999999</v>
      </c>
      <c r="E68" s="3">
        <f>SUM(C68/365*7)</f>
        <v>525.69041095890407</v>
      </c>
      <c r="F68" s="3">
        <f t="shared" si="9"/>
        <v>2102.7600000000002</v>
      </c>
    </row>
    <row r="69" spans="1:6" ht="13">
      <c r="B69" s="2"/>
      <c r="D69" s="4" t="s">
        <v>23</v>
      </c>
      <c r="F69" s="3" t="s">
        <v>23</v>
      </c>
    </row>
    <row r="70" spans="1:6" ht="13">
      <c r="A70" s="1" t="s">
        <v>9</v>
      </c>
      <c r="B70" s="2">
        <v>35</v>
      </c>
      <c r="C70" s="3">
        <v>26703</v>
      </c>
      <c r="D70" s="4">
        <f t="shared" si="8"/>
        <v>13.84088</v>
      </c>
      <c r="E70" s="3">
        <f>SUM(C70/365*7)</f>
        <v>512.11232876712336</v>
      </c>
      <c r="F70" s="3">
        <f t="shared" si="9"/>
        <v>2048.4499999999998</v>
      </c>
    </row>
    <row r="71" spans="1:6" ht="13">
      <c r="B71" s="2">
        <v>36</v>
      </c>
      <c r="C71" s="3">
        <v>27411</v>
      </c>
      <c r="D71" s="4">
        <f t="shared" si="8"/>
        <v>14.207839999999999</v>
      </c>
      <c r="E71" s="3">
        <f>SUM(C71/365*7)</f>
        <v>525.69041095890407</v>
      </c>
      <c r="F71" s="3">
        <f t="shared" si="9"/>
        <v>2102.7600000000002</v>
      </c>
    </row>
    <row r="72" spans="1:6" ht="13">
      <c r="B72" s="2">
        <v>37</v>
      </c>
      <c r="C72" s="3">
        <v>28179</v>
      </c>
      <c r="D72" s="4">
        <f t="shared" si="8"/>
        <v>14.60595</v>
      </c>
      <c r="E72" s="3">
        <f>SUM(C72/365*7)</f>
        <v>540.41917808219182</v>
      </c>
      <c r="F72" s="3">
        <f t="shared" si="9"/>
        <v>2161.6799999999998</v>
      </c>
    </row>
    <row r="73" spans="1:6" ht="13">
      <c r="B73" s="2">
        <v>38</v>
      </c>
      <c r="C73" s="3">
        <v>29004</v>
      </c>
      <c r="D73" s="4">
        <f t="shared" si="8"/>
        <v>15.03351</v>
      </c>
      <c r="E73" s="3">
        <f>SUM(C73/365*7)</f>
        <v>556.24109589041097</v>
      </c>
      <c r="F73" s="3">
        <f t="shared" si="9"/>
        <v>2224.96</v>
      </c>
    </row>
    <row r="74" spans="1:6" ht="13">
      <c r="A74" s="5"/>
      <c r="B74" s="5"/>
      <c r="C74" s="5"/>
      <c r="D74" s="4" t="s">
        <v>23</v>
      </c>
      <c r="E74" s="5"/>
      <c r="F74" s="3" t="s">
        <v>23</v>
      </c>
    </row>
    <row r="75" spans="1:6" ht="13">
      <c r="A75" s="1" t="s">
        <v>10</v>
      </c>
      <c r="B75" s="2">
        <v>38</v>
      </c>
      <c r="C75" s="3">
        <v>29004</v>
      </c>
      <c r="D75" s="4">
        <f t="shared" si="8"/>
        <v>15.03351</v>
      </c>
      <c r="E75" s="3">
        <f>SUM(C75/365*7)</f>
        <v>556.24109589041097</v>
      </c>
      <c r="F75" s="3">
        <f t="shared" si="9"/>
        <v>2224.96</v>
      </c>
    </row>
    <row r="76" spans="1:6" ht="13">
      <c r="B76" s="2">
        <v>39</v>
      </c>
      <c r="C76" s="3">
        <v>29958</v>
      </c>
      <c r="D76" s="4">
        <f t="shared" si="8"/>
        <v>15.528040000000001</v>
      </c>
      <c r="E76" s="3">
        <f>SUM(C76/365*7)</f>
        <v>574.53698630136989</v>
      </c>
      <c r="F76" s="3">
        <f t="shared" si="9"/>
        <v>2298.15</v>
      </c>
    </row>
    <row r="77" spans="1:6" ht="13">
      <c r="B77" s="2">
        <v>40</v>
      </c>
      <c r="C77" s="3">
        <v>30747</v>
      </c>
      <c r="D77" s="4">
        <f t="shared" si="8"/>
        <v>15.936959999999999</v>
      </c>
      <c r="E77" s="3">
        <f>SUM(C77/365*7)</f>
        <v>589.66849315068498</v>
      </c>
      <c r="F77" s="3">
        <f t="shared" si="9"/>
        <v>2358.67</v>
      </c>
    </row>
    <row r="78" spans="1:6" ht="13">
      <c r="B78" s="2">
        <v>41</v>
      </c>
      <c r="C78" s="3">
        <v>31557</v>
      </c>
      <c r="D78" s="4">
        <f t="shared" si="8"/>
        <v>16.356819999999999</v>
      </c>
      <c r="E78" s="3">
        <f>SUM(C78/365*7)</f>
        <v>605.2027397260274</v>
      </c>
      <c r="F78" s="3">
        <f t="shared" si="9"/>
        <v>2420.81</v>
      </c>
    </row>
    <row r="79" spans="1:6" ht="13">
      <c r="D79" s="4" t="s">
        <v>23</v>
      </c>
      <c r="F79" s="3" t="s">
        <v>23</v>
      </c>
    </row>
    <row r="80" spans="1:6" ht="13">
      <c r="A80" s="1" t="s">
        <v>11</v>
      </c>
      <c r="B80" s="2">
        <v>41</v>
      </c>
      <c r="C80" s="3">
        <v>31557</v>
      </c>
      <c r="D80" s="4">
        <f t="shared" si="8"/>
        <v>16.356819999999999</v>
      </c>
      <c r="E80" s="3">
        <f>SUM(C80/365*7)</f>
        <v>605.2027397260274</v>
      </c>
      <c r="F80" s="3">
        <f t="shared" si="9"/>
        <v>2420.81</v>
      </c>
    </row>
    <row r="81" spans="1:6" ht="13">
      <c r="B81" s="2">
        <v>42</v>
      </c>
      <c r="C81" s="3">
        <v>32361</v>
      </c>
      <c r="D81" s="4">
        <f t="shared" si="8"/>
        <v>16.773579999999999</v>
      </c>
      <c r="E81" s="3">
        <f>SUM(C81/365*7)</f>
        <v>620.62191780821922</v>
      </c>
      <c r="F81" s="3">
        <f t="shared" si="9"/>
        <v>2482.4899999999998</v>
      </c>
    </row>
    <row r="82" spans="1:6" ht="13">
      <c r="B82" s="2">
        <v>43</v>
      </c>
      <c r="C82" s="3">
        <v>33168</v>
      </c>
      <c r="D82" s="4">
        <f t="shared" si="8"/>
        <v>17.19182</v>
      </c>
      <c r="E82" s="3">
        <f>SUM(C82/365*7)</f>
        <v>636.09863013698623</v>
      </c>
      <c r="F82" s="3">
        <f t="shared" si="9"/>
        <v>2544.39</v>
      </c>
    </row>
    <row r="83" spans="1:6" ht="13">
      <c r="B83" s="2">
        <v>44</v>
      </c>
      <c r="C83" s="3">
        <v>33984</v>
      </c>
      <c r="D83" s="4">
        <f t="shared" si="8"/>
        <v>17.614799999999999</v>
      </c>
      <c r="E83" s="3">
        <f>SUM(C83/365*7)</f>
        <v>651.74794520547937</v>
      </c>
      <c r="F83" s="3">
        <f t="shared" si="9"/>
        <v>2606.9899999999998</v>
      </c>
    </row>
    <row r="84" spans="1:6" ht="13">
      <c r="D84" s="4" t="s">
        <v>23</v>
      </c>
      <c r="F84" s="3" t="s">
        <v>23</v>
      </c>
    </row>
    <row r="85" spans="1:6" ht="13">
      <c r="A85" s="1" t="s">
        <v>12</v>
      </c>
      <c r="B85" s="2">
        <v>44</v>
      </c>
      <c r="C85" s="3">
        <v>33984</v>
      </c>
      <c r="D85" s="4">
        <f t="shared" si="8"/>
        <v>17.614799999999999</v>
      </c>
      <c r="E85" s="3">
        <f>SUM(C85/365*7)</f>
        <v>651.74794520547937</v>
      </c>
      <c r="F85" s="3">
        <f t="shared" si="9"/>
        <v>2606.9899999999998</v>
      </c>
    </row>
    <row r="86" spans="1:6" ht="13">
      <c r="B86" s="2">
        <v>45</v>
      </c>
      <c r="C86" s="3">
        <v>34746</v>
      </c>
      <c r="D86" s="4">
        <f t="shared" si="8"/>
        <v>18.009799999999998</v>
      </c>
      <c r="E86" s="3">
        <f>SUM(C86/365*7)</f>
        <v>666.36164383561641</v>
      </c>
      <c r="F86" s="3">
        <f t="shared" si="9"/>
        <v>2665.45</v>
      </c>
    </row>
    <row r="87" spans="1:6" ht="13">
      <c r="B87" s="2">
        <v>46</v>
      </c>
      <c r="C87" s="3">
        <v>35586</v>
      </c>
      <c r="D87" s="4">
        <f t="shared" si="8"/>
        <v>18.445139999999999</v>
      </c>
      <c r="E87" s="3">
        <f>SUM(C87/365*7)</f>
        <v>682.47123287671229</v>
      </c>
      <c r="F87" s="3">
        <f t="shared" si="9"/>
        <v>2729.88</v>
      </c>
    </row>
    <row r="88" spans="1:6" ht="13">
      <c r="B88" s="2">
        <v>47</v>
      </c>
      <c r="C88" s="3">
        <v>36402</v>
      </c>
      <c r="D88" s="4">
        <f t="shared" si="8"/>
        <v>18.868110000000001</v>
      </c>
      <c r="E88" s="3">
        <f>SUM(C88/365*7)</f>
        <v>698.12054794520543</v>
      </c>
      <c r="F88" s="3">
        <f t="shared" si="9"/>
        <v>2792.48</v>
      </c>
    </row>
    <row r="89" spans="1:6" ht="13">
      <c r="D89" s="4" t="s">
        <v>23</v>
      </c>
      <c r="F89" s="3" t="s">
        <v>23</v>
      </c>
    </row>
    <row r="90" spans="1:6" ht="13">
      <c r="A90" s="1" t="s">
        <v>13</v>
      </c>
      <c r="B90" s="2">
        <v>46</v>
      </c>
      <c r="C90" s="3">
        <v>35586</v>
      </c>
      <c r="D90" s="4">
        <f t="shared" si="8"/>
        <v>18.445139999999999</v>
      </c>
      <c r="E90" s="3">
        <f>SUM(C90/365*7)</f>
        <v>682.47123287671229</v>
      </c>
      <c r="F90" s="3">
        <f t="shared" si="9"/>
        <v>2729.88</v>
      </c>
    </row>
    <row r="91" spans="1:6" ht="13">
      <c r="B91" s="2">
        <v>47</v>
      </c>
      <c r="C91" s="3">
        <v>36402</v>
      </c>
      <c r="D91" s="4">
        <f t="shared" si="8"/>
        <v>18.868110000000001</v>
      </c>
      <c r="E91" s="3">
        <f>SUM(C91/365*7)</f>
        <v>698.12054794520543</v>
      </c>
      <c r="F91" s="3">
        <f t="shared" si="9"/>
        <v>2792.48</v>
      </c>
    </row>
    <row r="92" spans="1:6" ht="13">
      <c r="B92" s="2">
        <v>48</v>
      </c>
      <c r="C92" s="3">
        <v>37212</v>
      </c>
      <c r="D92" s="4">
        <f t="shared" si="8"/>
        <v>19.287970000000001</v>
      </c>
      <c r="E92" s="3">
        <f>SUM(C92/365*7)</f>
        <v>713.65479452054797</v>
      </c>
      <c r="F92" s="3">
        <f t="shared" si="9"/>
        <v>2854.62</v>
      </c>
    </row>
    <row r="93" spans="1:6" ht="13">
      <c r="B93" s="2">
        <v>49</v>
      </c>
      <c r="C93" s="3">
        <v>38010</v>
      </c>
      <c r="D93" s="4">
        <f t="shared" si="8"/>
        <v>19.701619999999998</v>
      </c>
      <c r="E93" s="3">
        <f>SUM(C93/365*7)</f>
        <v>728.95890410958896</v>
      </c>
      <c r="F93" s="3">
        <f t="shared" si="9"/>
        <v>2915.84</v>
      </c>
    </row>
    <row r="94" spans="1:6" ht="13">
      <c r="D94" s="4" t="s">
        <v>23</v>
      </c>
      <c r="F94" s="3" t="s">
        <v>23</v>
      </c>
    </row>
    <row r="95" spans="1:6" ht="13">
      <c r="D95" s="4" t="s">
        <v>23</v>
      </c>
      <c r="F95" s="3" t="s">
        <v>23</v>
      </c>
    </row>
    <row r="96" spans="1:6" ht="13">
      <c r="A96" s="9" t="s">
        <v>33</v>
      </c>
      <c r="B96" s="9"/>
      <c r="C96" s="11"/>
      <c r="D96" s="4" t="s">
        <v>23</v>
      </c>
      <c r="F96" s="3" t="s">
        <v>23</v>
      </c>
    </row>
    <row r="97" spans="1:6" ht="13">
      <c r="A97" s="8" t="s">
        <v>0</v>
      </c>
      <c r="B97" s="8" t="s">
        <v>1</v>
      </c>
      <c r="C97" s="8" t="s">
        <v>2</v>
      </c>
      <c r="D97" s="8" t="s">
        <v>3</v>
      </c>
      <c r="E97" s="8" t="s">
        <v>5</v>
      </c>
      <c r="F97" s="8" t="s">
        <v>4</v>
      </c>
    </row>
    <row r="98" spans="1:6" ht="13">
      <c r="A98" s="1" t="s">
        <v>35</v>
      </c>
      <c r="B98" s="2" t="s">
        <v>23</v>
      </c>
      <c r="C98" s="3">
        <v>37209</v>
      </c>
      <c r="D98" s="4">
        <f t="shared" si="8"/>
        <v>19.28642</v>
      </c>
      <c r="E98" s="3">
        <f>SUM(C98/365*7)</f>
        <v>713.59726027397255</v>
      </c>
      <c r="F98" s="3">
        <f t="shared" si="9"/>
        <v>2854.39</v>
      </c>
    </row>
    <row r="99" spans="1:6" ht="13">
      <c r="B99" s="2" t="s">
        <v>23</v>
      </c>
      <c r="C99" s="3">
        <v>37995</v>
      </c>
      <c r="D99" s="4">
        <f t="shared" si="8"/>
        <v>19.69378</v>
      </c>
      <c r="E99" s="3">
        <f>SUM(C99/365*7)</f>
        <v>728.67123287671234</v>
      </c>
      <c r="F99" s="3">
        <f t="shared" si="9"/>
        <v>2914.68</v>
      </c>
    </row>
    <row r="100" spans="1:6" ht="13">
      <c r="B100" s="2" t="s">
        <v>23</v>
      </c>
      <c r="C100" s="3">
        <v>38796</v>
      </c>
      <c r="D100" s="4">
        <f t="shared" si="8"/>
        <v>20.108989999999999</v>
      </c>
      <c r="E100" s="3">
        <f>SUM(C100/365*7)</f>
        <v>744.03287671232874</v>
      </c>
      <c r="F100" s="3">
        <f t="shared" si="9"/>
        <v>2976.13</v>
      </c>
    </row>
    <row r="101" spans="1:6" ht="13">
      <c r="B101" s="2"/>
      <c r="C101" s="3">
        <v>39498</v>
      </c>
      <c r="D101" s="4">
        <f t="shared" si="8"/>
        <v>20.472840000000001</v>
      </c>
      <c r="E101" s="3">
        <f>SUM(C101/365*7)</f>
        <v>757.49589041095896</v>
      </c>
      <c r="F101" s="3">
        <f t="shared" si="9"/>
        <v>3029.98</v>
      </c>
    </row>
    <row r="102" spans="1:6" ht="13">
      <c r="B102" s="2"/>
      <c r="C102" s="3">
        <v>40212</v>
      </c>
      <c r="D102" s="4">
        <f t="shared" si="8"/>
        <v>20.842970000000001</v>
      </c>
      <c r="E102" s="3">
        <f>SUM(C102/365*7)</f>
        <v>771.18904109589039</v>
      </c>
      <c r="F102" s="3">
        <f t="shared" si="9"/>
        <v>3084.76</v>
      </c>
    </row>
    <row r="103" spans="1:6" ht="13">
      <c r="D103" s="4" t="s">
        <v>23</v>
      </c>
      <c r="F103" s="3" t="s">
        <v>23</v>
      </c>
    </row>
    <row r="104" spans="1:6" ht="13">
      <c r="A104" s="1" t="s">
        <v>36</v>
      </c>
      <c r="B104" s="2" t="s">
        <v>23</v>
      </c>
      <c r="C104" s="3">
        <v>39603</v>
      </c>
      <c r="D104" s="4">
        <f t="shared" si="8"/>
        <v>20.5273</v>
      </c>
      <c r="E104" s="3">
        <f>SUM(C104/365*7)</f>
        <v>759.50958904109586</v>
      </c>
      <c r="F104" s="3">
        <f t="shared" si="9"/>
        <v>3038.04</v>
      </c>
    </row>
    <row r="105" spans="1:6" ht="13">
      <c r="B105" s="2" t="s">
        <v>23</v>
      </c>
      <c r="C105" s="3">
        <v>40302</v>
      </c>
      <c r="D105" s="4">
        <f t="shared" si="8"/>
        <v>20.889589999999998</v>
      </c>
      <c r="E105" s="3">
        <f>SUM(C105/365*7)</f>
        <v>772.91506849315067</v>
      </c>
      <c r="F105" s="3">
        <f t="shared" si="9"/>
        <v>3091.66</v>
      </c>
    </row>
    <row r="106" spans="1:6" ht="13">
      <c r="B106" s="2" t="s">
        <v>23</v>
      </c>
      <c r="C106" s="3">
        <v>41019</v>
      </c>
      <c r="D106" s="4">
        <f t="shared" si="8"/>
        <v>21.261220000000002</v>
      </c>
      <c r="E106" s="3">
        <f>SUM(C106/365*7)</f>
        <v>786.66575342465751</v>
      </c>
      <c r="F106" s="3">
        <f t="shared" si="9"/>
        <v>3146.66</v>
      </c>
    </row>
    <row r="107" spans="1:6" ht="13">
      <c r="C107" s="3">
        <v>41736</v>
      </c>
      <c r="D107" s="4">
        <f t="shared" si="8"/>
        <v>21.632909999999999</v>
      </c>
      <c r="E107" s="3">
        <f>SUM(C107/365*7)</f>
        <v>800.41643835616435</v>
      </c>
      <c r="F107" s="3">
        <f t="shared" si="9"/>
        <v>3201.67</v>
      </c>
    </row>
    <row r="108" spans="1:6" ht="13">
      <c r="C108" s="3">
        <v>42441</v>
      </c>
      <c r="D108" s="4">
        <f t="shared" si="8"/>
        <v>21.99831</v>
      </c>
      <c r="E108" s="3">
        <f>SUM(C108/365*7)</f>
        <v>813.93698630136987</v>
      </c>
      <c r="F108" s="3">
        <f t="shared" si="9"/>
        <v>3255.75</v>
      </c>
    </row>
    <row r="109" spans="1:6" ht="13">
      <c r="D109" s="4" t="s">
        <v>23</v>
      </c>
      <c r="F109" s="3" t="s">
        <v>23</v>
      </c>
    </row>
    <row r="110" spans="1:6" ht="13">
      <c r="A110" s="1" t="s">
        <v>40</v>
      </c>
      <c r="B110" s="2" t="s">
        <v>23</v>
      </c>
      <c r="C110" s="3">
        <v>41913</v>
      </c>
      <c r="D110" s="4">
        <f t="shared" si="8"/>
        <v>21.724589999999999</v>
      </c>
      <c r="E110" s="3">
        <f>SUM(C110/365*7)</f>
        <v>803.81095890410961</v>
      </c>
      <c r="F110" s="3">
        <f t="shared" si="9"/>
        <v>3215.24</v>
      </c>
    </row>
    <row r="111" spans="1:6" ht="13">
      <c r="B111" s="2" t="s">
        <v>23</v>
      </c>
      <c r="C111" s="3">
        <v>42624</v>
      </c>
      <c r="D111" s="4">
        <f t="shared" si="8"/>
        <v>22.09318</v>
      </c>
      <c r="E111" s="3">
        <f>SUM(C111/365*7)</f>
        <v>817.44657534246574</v>
      </c>
      <c r="F111" s="3">
        <f t="shared" si="9"/>
        <v>3269.79</v>
      </c>
    </row>
    <row r="112" spans="1:6" ht="13">
      <c r="B112" s="2" t="s">
        <v>23</v>
      </c>
      <c r="C112" s="3">
        <v>43347</v>
      </c>
      <c r="D112" s="4">
        <f t="shared" si="8"/>
        <v>22.46791</v>
      </c>
      <c r="E112" s="3">
        <f>SUM(C112/365*7)</f>
        <v>831.31232876712329</v>
      </c>
      <c r="F112" s="3">
        <f t="shared" si="9"/>
        <v>3325.25</v>
      </c>
    </row>
    <row r="113" spans="3:6" ht="13">
      <c r="C113" s="3">
        <v>44043</v>
      </c>
      <c r="D113" s="4">
        <f t="shared" si="8"/>
        <v>22.82865</v>
      </c>
      <c r="E113" s="3">
        <f>SUM(C113/365*7)</f>
        <v>844.66027397260279</v>
      </c>
      <c r="F113" s="3">
        <f t="shared" si="9"/>
        <v>3378.64</v>
      </c>
    </row>
    <row r="114" spans="3:6" ht="13">
      <c r="C114" s="3">
        <v>44760</v>
      </c>
      <c r="D114" s="4">
        <f t="shared" si="8"/>
        <v>23.20027</v>
      </c>
      <c r="E114" s="3">
        <f>SUM(C114/365*7)</f>
        <v>858.41095890410952</v>
      </c>
      <c r="F114" s="3">
        <f t="shared" si="9"/>
        <v>3433.64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"/>
  <dimension ref="A1:F114"/>
  <sheetViews>
    <sheetView workbookViewId="0">
      <selection activeCell="D11" sqref="D11"/>
    </sheetView>
  </sheetViews>
  <sheetFormatPr defaultRowHeight="12.5"/>
  <cols>
    <col min="3" max="3" width="12.453125" customWidth="1"/>
    <col min="4" max="4" width="11.7265625" customWidth="1"/>
    <col min="6" max="6" width="10.1796875" customWidth="1"/>
  </cols>
  <sheetData>
    <row r="1" spans="1:6" ht="25">
      <c r="A1" s="10" t="s">
        <v>25</v>
      </c>
      <c r="B1" s="10"/>
      <c r="C1" s="10"/>
    </row>
    <row r="5" spans="1:6" ht="15.5">
      <c r="A5" s="12" t="s">
        <v>39</v>
      </c>
      <c r="B5" s="12"/>
      <c r="C5" s="12"/>
      <c r="D5" s="12"/>
      <c r="E5" s="12"/>
      <c r="F5" s="12"/>
    </row>
    <row r="6" spans="1:6" ht="13">
      <c r="A6" s="7"/>
      <c r="B6" s="7"/>
      <c r="C6" s="7"/>
      <c r="D6" s="7"/>
      <c r="E6" s="7"/>
      <c r="F6" s="7"/>
    </row>
    <row r="7" spans="1:6" ht="13">
      <c r="A7" s="9" t="s">
        <v>14</v>
      </c>
      <c r="B7" s="9"/>
      <c r="C7" s="9"/>
      <c r="D7" s="9"/>
      <c r="E7" s="9"/>
      <c r="F7" s="9"/>
    </row>
    <row r="9" spans="1:6" ht="13">
      <c r="A9" s="8" t="s">
        <v>0</v>
      </c>
      <c r="B9" s="8" t="s">
        <v>1</v>
      </c>
      <c r="C9" s="8" t="s">
        <v>2</v>
      </c>
      <c r="D9" s="8" t="s">
        <v>3</v>
      </c>
      <c r="E9" s="8" t="s">
        <v>5</v>
      </c>
      <c r="F9" s="8" t="s">
        <v>4</v>
      </c>
    </row>
    <row r="10" spans="1:6" ht="13">
      <c r="A10" s="1" t="s">
        <v>15</v>
      </c>
      <c r="B10" s="2">
        <v>4</v>
      </c>
      <c r="C10" s="3">
        <v>10560</v>
      </c>
      <c r="D10" s="4">
        <f t="shared" ref="D10:D15" si="0">ROUND(F10/148,5)</f>
        <v>5.4735100000000001</v>
      </c>
      <c r="E10" s="3">
        <f t="shared" ref="E10:E15" si="1">SUM(C10/365*7)</f>
        <v>202.52054794520546</v>
      </c>
      <c r="F10" s="3">
        <f t="shared" ref="F10:F15" si="2">ROUND(C10*28/365,2)</f>
        <v>810.08</v>
      </c>
    </row>
    <row r="11" spans="1:6" ht="13">
      <c r="A11" s="1" t="s">
        <v>16</v>
      </c>
      <c r="B11" s="2">
        <v>5</v>
      </c>
      <c r="C11" s="3">
        <v>10809</v>
      </c>
      <c r="D11" s="4">
        <f t="shared" si="0"/>
        <v>5.6025700000000001</v>
      </c>
      <c r="E11" s="3">
        <f t="shared" si="1"/>
        <v>207.29589041095892</v>
      </c>
      <c r="F11" s="3">
        <f t="shared" si="2"/>
        <v>829.18</v>
      </c>
    </row>
    <row r="12" spans="1:6" ht="13">
      <c r="A12" s="1" t="s">
        <v>17</v>
      </c>
      <c r="B12" s="2">
        <v>6</v>
      </c>
      <c r="C12" s="3">
        <v>10962</v>
      </c>
      <c r="D12" s="4">
        <f t="shared" si="0"/>
        <v>5.6818900000000001</v>
      </c>
      <c r="E12" s="3">
        <f t="shared" si="1"/>
        <v>210.23013698630137</v>
      </c>
      <c r="F12" s="3">
        <f t="shared" si="2"/>
        <v>840.92</v>
      </c>
    </row>
    <row r="13" spans="1:6" ht="13">
      <c r="A13" s="1" t="s">
        <v>18</v>
      </c>
      <c r="B13" s="2">
        <v>7</v>
      </c>
      <c r="C13" s="3">
        <v>11316</v>
      </c>
      <c r="D13" s="4">
        <f t="shared" si="0"/>
        <v>5.8654099999999998</v>
      </c>
      <c r="E13" s="3">
        <f t="shared" si="1"/>
        <v>217.01917808219179</v>
      </c>
      <c r="F13" s="3">
        <f t="shared" si="2"/>
        <v>868.08</v>
      </c>
    </row>
    <row r="14" spans="1:6" ht="13">
      <c r="A14" s="1" t="s">
        <v>19</v>
      </c>
      <c r="B14" s="2">
        <v>8</v>
      </c>
      <c r="C14" s="3">
        <v>11673</v>
      </c>
      <c r="D14" s="4">
        <f t="shared" si="0"/>
        <v>6.0504100000000003</v>
      </c>
      <c r="E14" s="3">
        <f t="shared" si="1"/>
        <v>223.86575342465753</v>
      </c>
      <c r="F14" s="3">
        <f t="shared" si="2"/>
        <v>895.46</v>
      </c>
    </row>
    <row r="15" spans="1:6" ht="13">
      <c r="A15" s="1" t="s">
        <v>20</v>
      </c>
      <c r="B15" s="2">
        <v>9</v>
      </c>
      <c r="C15" s="3">
        <v>12027</v>
      </c>
      <c r="D15" s="4">
        <f t="shared" si="0"/>
        <v>6.2339200000000003</v>
      </c>
      <c r="E15" s="3">
        <f t="shared" si="1"/>
        <v>230.65479452054794</v>
      </c>
      <c r="F15" s="3">
        <f t="shared" si="2"/>
        <v>922.62</v>
      </c>
    </row>
    <row r="18" spans="1:6" ht="13">
      <c r="A18" s="9" t="s">
        <v>21</v>
      </c>
      <c r="B18" s="9"/>
      <c r="C18" s="9"/>
      <c r="D18" s="9"/>
      <c r="E18" s="9"/>
      <c r="F18" s="9"/>
    </row>
    <row r="20" spans="1:6" ht="13">
      <c r="A20" s="9" t="s">
        <v>30</v>
      </c>
      <c r="B20" s="9"/>
      <c r="C20" s="7"/>
    </row>
    <row r="21" spans="1:6" ht="13">
      <c r="A21" s="8" t="s">
        <v>0</v>
      </c>
      <c r="B21" s="8" t="s">
        <v>1</v>
      </c>
      <c r="C21" s="8" t="s">
        <v>2</v>
      </c>
      <c r="D21" s="8" t="s">
        <v>3</v>
      </c>
      <c r="E21" s="8" t="s">
        <v>5</v>
      </c>
      <c r="F21" s="8" t="s">
        <v>4</v>
      </c>
    </row>
    <row r="22" spans="1:6" ht="13">
      <c r="A22" s="1" t="s">
        <v>22</v>
      </c>
      <c r="B22" s="2">
        <v>4</v>
      </c>
      <c r="C22" s="3">
        <v>10560</v>
      </c>
      <c r="D22" s="4">
        <f>ROUND(F22/148,5)</f>
        <v>5.4735100000000001</v>
      </c>
      <c r="E22" s="3">
        <f t="shared" ref="E22:E27" si="3">SUM(C22/365*7)</f>
        <v>202.52054794520546</v>
      </c>
      <c r="F22" s="3">
        <f>ROUND(C22*28/365,2)</f>
        <v>810.08</v>
      </c>
    </row>
    <row r="23" spans="1:6" ht="13">
      <c r="A23" s="1" t="s">
        <v>23</v>
      </c>
      <c r="B23" s="2">
        <v>5</v>
      </c>
      <c r="C23" s="3">
        <v>10809</v>
      </c>
      <c r="D23" s="4">
        <f t="shared" ref="D23:D50" si="4">ROUND(F23/148,5)</f>
        <v>5.6025700000000001</v>
      </c>
      <c r="E23" s="3">
        <f t="shared" si="3"/>
        <v>207.29589041095892</v>
      </c>
      <c r="F23" s="3">
        <f t="shared" ref="F23:F49" si="5">ROUND(C23*28/365,2)</f>
        <v>829.18</v>
      </c>
    </row>
    <row r="24" spans="1:6" ht="13">
      <c r="A24" s="1" t="s">
        <v>23</v>
      </c>
      <c r="B24" s="2">
        <v>6</v>
      </c>
      <c r="C24" s="3">
        <v>10962</v>
      </c>
      <c r="D24" s="4">
        <f t="shared" si="4"/>
        <v>5.6818900000000001</v>
      </c>
      <c r="E24" s="3">
        <f t="shared" si="3"/>
        <v>210.23013698630137</v>
      </c>
      <c r="F24" s="3">
        <f t="shared" si="5"/>
        <v>840.92</v>
      </c>
    </row>
    <row r="25" spans="1:6" ht="13">
      <c r="A25" s="1" t="s">
        <v>23</v>
      </c>
      <c r="B25" s="2">
        <v>8</v>
      </c>
      <c r="C25" s="3">
        <v>11673</v>
      </c>
      <c r="D25" s="4">
        <f t="shared" si="4"/>
        <v>6.0504100000000003</v>
      </c>
      <c r="E25" s="3">
        <f t="shared" si="3"/>
        <v>223.86575342465753</v>
      </c>
      <c r="F25" s="3">
        <f t="shared" si="5"/>
        <v>895.46</v>
      </c>
    </row>
    <row r="26" spans="1:6" ht="13">
      <c r="A26" s="2"/>
      <c r="B26" s="2">
        <v>10</v>
      </c>
      <c r="C26" s="3">
        <v>12279</v>
      </c>
      <c r="D26" s="4">
        <f t="shared" si="4"/>
        <v>6.3645300000000002</v>
      </c>
      <c r="E26" s="3">
        <f t="shared" si="3"/>
        <v>235.48767123287672</v>
      </c>
      <c r="F26" s="3">
        <f t="shared" si="5"/>
        <v>941.95</v>
      </c>
    </row>
    <row r="27" spans="1:6" ht="13">
      <c r="B27" s="2">
        <v>11</v>
      </c>
      <c r="C27" s="3">
        <v>13071</v>
      </c>
      <c r="D27" s="4">
        <f t="shared" si="4"/>
        <v>6.7750700000000004</v>
      </c>
      <c r="E27" s="3">
        <f t="shared" si="3"/>
        <v>250.67671232876714</v>
      </c>
      <c r="F27" s="3">
        <f t="shared" si="5"/>
        <v>1002.71</v>
      </c>
    </row>
    <row r="28" spans="1:6" ht="13">
      <c r="D28" s="4" t="s">
        <v>23</v>
      </c>
      <c r="F28" s="3" t="s">
        <v>23</v>
      </c>
    </row>
    <row r="29" spans="1:6" ht="13">
      <c r="A29" s="1" t="s">
        <v>24</v>
      </c>
      <c r="B29" s="2">
        <v>11</v>
      </c>
      <c r="C29" s="3">
        <v>13071</v>
      </c>
      <c r="D29" s="4">
        <f t="shared" si="4"/>
        <v>6.7750700000000004</v>
      </c>
      <c r="E29" s="3">
        <f>SUM(C29/365*7)</f>
        <v>250.67671232876714</v>
      </c>
      <c r="F29" s="3">
        <f t="shared" si="5"/>
        <v>1002.71</v>
      </c>
    </row>
    <row r="30" spans="1:6" ht="13">
      <c r="B30" s="2">
        <v>12</v>
      </c>
      <c r="C30" s="3">
        <v>13344</v>
      </c>
      <c r="D30" s="4">
        <f t="shared" si="4"/>
        <v>6.91655</v>
      </c>
      <c r="E30" s="3">
        <f>SUM(C30/365*7)</f>
        <v>255.91232876712331</v>
      </c>
      <c r="F30" s="3">
        <f t="shared" si="5"/>
        <v>1023.65</v>
      </c>
    </row>
    <row r="31" spans="1:6" ht="13">
      <c r="B31" s="2">
        <v>13</v>
      </c>
      <c r="C31" s="3">
        <v>13701</v>
      </c>
      <c r="D31" s="4">
        <f t="shared" si="4"/>
        <v>7.1016199999999996</v>
      </c>
      <c r="E31" s="3">
        <f>SUM(C31/365*7)</f>
        <v>262.75890410958903</v>
      </c>
      <c r="F31" s="3">
        <f t="shared" si="5"/>
        <v>1051.04</v>
      </c>
    </row>
    <row r="32" spans="1:6" ht="13">
      <c r="D32" s="4" t="s">
        <v>23</v>
      </c>
      <c r="F32" s="3" t="s">
        <v>23</v>
      </c>
    </row>
    <row r="33" spans="1:6" ht="13">
      <c r="A33" s="1" t="s">
        <v>26</v>
      </c>
      <c r="B33" s="2">
        <v>14</v>
      </c>
      <c r="C33" s="3">
        <v>13953</v>
      </c>
      <c r="D33" s="4">
        <f t="shared" si="4"/>
        <v>7.2322300000000004</v>
      </c>
      <c r="E33" s="3">
        <f>SUM(C33/365*7)</f>
        <v>267.59178082191784</v>
      </c>
      <c r="F33" s="3">
        <f t="shared" si="5"/>
        <v>1070.3699999999999</v>
      </c>
    </row>
    <row r="34" spans="1:6" ht="13">
      <c r="B34" s="2">
        <v>15</v>
      </c>
      <c r="C34" s="3">
        <v>14244</v>
      </c>
      <c r="D34" s="4">
        <f t="shared" si="4"/>
        <v>7.3830400000000003</v>
      </c>
      <c r="E34" s="3">
        <f>SUM(C34/365*7)</f>
        <v>273.17260273972602</v>
      </c>
      <c r="F34" s="3">
        <f t="shared" si="5"/>
        <v>1092.69</v>
      </c>
    </row>
    <row r="35" spans="1:6" ht="13">
      <c r="B35" s="2">
        <v>16</v>
      </c>
      <c r="C35" s="3">
        <v>14586</v>
      </c>
      <c r="D35" s="4">
        <f t="shared" si="4"/>
        <v>7.5603400000000001</v>
      </c>
      <c r="E35" s="3">
        <f>SUM(C35/365*7)</f>
        <v>279.73150684931505</v>
      </c>
      <c r="F35" s="3">
        <f t="shared" si="5"/>
        <v>1118.93</v>
      </c>
    </row>
    <row r="36" spans="1:6" ht="13">
      <c r="B36" s="2">
        <v>17</v>
      </c>
      <c r="C36" s="3">
        <v>14931</v>
      </c>
      <c r="D36" s="4">
        <f t="shared" si="4"/>
        <v>7.7391199999999998</v>
      </c>
      <c r="E36" s="3">
        <f>SUM(C36/365*7)</f>
        <v>286.34794520547945</v>
      </c>
      <c r="F36" s="3">
        <f t="shared" si="5"/>
        <v>1145.3900000000001</v>
      </c>
    </row>
    <row r="37" spans="1:6" ht="13">
      <c r="D37" s="4" t="s">
        <v>23</v>
      </c>
      <c r="F37" s="3" t="s">
        <v>23</v>
      </c>
    </row>
    <row r="38" spans="1:6" ht="13">
      <c r="A38" s="1" t="s">
        <v>27</v>
      </c>
      <c r="B38" s="2">
        <v>18</v>
      </c>
      <c r="C38" s="3">
        <v>15225</v>
      </c>
      <c r="D38" s="4">
        <f t="shared" si="4"/>
        <v>7.8915499999999996</v>
      </c>
      <c r="E38" s="3">
        <f>SUM(C38/365*7)</f>
        <v>291.98630136986304</v>
      </c>
      <c r="F38" s="3">
        <f t="shared" si="5"/>
        <v>1167.95</v>
      </c>
    </row>
    <row r="39" spans="1:6" ht="13">
      <c r="B39" s="2">
        <v>19</v>
      </c>
      <c r="C39" s="3">
        <v>15795</v>
      </c>
      <c r="D39" s="4">
        <f t="shared" si="4"/>
        <v>8.1869599999999991</v>
      </c>
      <c r="E39" s="3">
        <f>SUM(C39/365*7)</f>
        <v>302.91780821917808</v>
      </c>
      <c r="F39" s="3">
        <f t="shared" si="5"/>
        <v>1211.67</v>
      </c>
    </row>
    <row r="40" spans="1:6" ht="13">
      <c r="B40" s="2">
        <v>20</v>
      </c>
      <c r="C40" s="3">
        <v>16371</v>
      </c>
      <c r="D40" s="4">
        <f t="shared" si="4"/>
        <v>8.4855400000000003</v>
      </c>
      <c r="E40" s="3">
        <f>SUM(C40/365*7)</f>
        <v>313.96438356164384</v>
      </c>
      <c r="F40" s="3">
        <f t="shared" si="5"/>
        <v>1255.8599999999999</v>
      </c>
    </row>
    <row r="41" spans="1:6" ht="13">
      <c r="B41" s="2">
        <v>21</v>
      </c>
      <c r="C41" s="3">
        <v>16968</v>
      </c>
      <c r="D41" s="4">
        <f t="shared" si="4"/>
        <v>8.7949300000000008</v>
      </c>
      <c r="E41" s="3">
        <f>SUM(C41/365*7)</f>
        <v>325.41369863013699</v>
      </c>
      <c r="F41" s="3">
        <f t="shared" si="5"/>
        <v>1301.6500000000001</v>
      </c>
    </row>
    <row r="42" spans="1:6" ht="13">
      <c r="D42" s="4" t="s">
        <v>23</v>
      </c>
      <c r="F42" s="3" t="s">
        <v>23</v>
      </c>
    </row>
    <row r="43" spans="1:6" ht="13">
      <c r="A43" s="1" t="s">
        <v>28</v>
      </c>
      <c r="B43" s="2">
        <v>22</v>
      </c>
      <c r="C43" s="3">
        <v>17409</v>
      </c>
      <c r="D43" s="4">
        <f t="shared" si="4"/>
        <v>9.0235099999999999</v>
      </c>
      <c r="E43" s="3">
        <f>SUM(C43/365*7)</f>
        <v>333.87123287671233</v>
      </c>
      <c r="F43" s="3">
        <f t="shared" si="5"/>
        <v>1335.48</v>
      </c>
    </row>
    <row r="44" spans="1:6" ht="13">
      <c r="B44" s="2">
        <v>23</v>
      </c>
      <c r="C44" s="3">
        <v>17922</v>
      </c>
      <c r="D44" s="4">
        <f t="shared" si="4"/>
        <v>9.2894600000000001</v>
      </c>
      <c r="E44" s="3">
        <f>SUM(C44/365*7)</f>
        <v>343.70958904109591</v>
      </c>
      <c r="F44" s="3">
        <f t="shared" si="5"/>
        <v>1374.84</v>
      </c>
    </row>
    <row r="45" spans="1:6" ht="13">
      <c r="B45" s="2">
        <v>24</v>
      </c>
      <c r="C45" s="3">
        <v>18507</v>
      </c>
      <c r="D45" s="4">
        <f t="shared" si="4"/>
        <v>9.5927000000000007</v>
      </c>
      <c r="E45" s="3">
        <f>SUM(C45/365*7)</f>
        <v>354.92876712328768</v>
      </c>
      <c r="F45" s="3">
        <f t="shared" si="5"/>
        <v>1419.72</v>
      </c>
    </row>
    <row r="46" spans="1:6" ht="13">
      <c r="B46" s="2">
        <v>25</v>
      </c>
      <c r="C46" s="3">
        <v>19092</v>
      </c>
      <c r="D46" s="4">
        <f t="shared" si="4"/>
        <v>9.89588</v>
      </c>
      <c r="E46" s="3">
        <f>SUM(C46/365*7)</f>
        <v>366.14794520547946</v>
      </c>
      <c r="F46" s="3">
        <f t="shared" si="5"/>
        <v>1464.59</v>
      </c>
    </row>
    <row r="47" spans="1:6" ht="13">
      <c r="D47" s="4" t="s">
        <v>23</v>
      </c>
      <c r="F47" s="3" t="s">
        <v>23</v>
      </c>
    </row>
    <row r="48" spans="1:6" ht="13">
      <c r="A48" s="1" t="s">
        <v>29</v>
      </c>
      <c r="B48" s="2">
        <v>26</v>
      </c>
      <c r="C48" s="3">
        <v>19713</v>
      </c>
      <c r="D48" s="4">
        <f t="shared" si="4"/>
        <v>10.21777</v>
      </c>
      <c r="E48" s="3">
        <f>SUM(C48/365*7)</f>
        <v>378.05753424657536</v>
      </c>
      <c r="F48" s="3">
        <f t="shared" si="5"/>
        <v>1512.23</v>
      </c>
    </row>
    <row r="49" spans="1:6" ht="13">
      <c r="B49" s="2">
        <v>27</v>
      </c>
      <c r="C49" s="3">
        <v>20370</v>
      </c>
      <c r="D49" s="4">
        <f t="shared" si="4"/>
        <v>10.558310000000001</v>
      </c>
      <c r="E49" s="3">
        <f>SUM(C49/365*7)</f>
        <v>390.65753424657532</v>
      </c>
      <c r="F49" s="3">
        <f t="shared" si="5"/>
        <v>1562.63</v>
      </c>
    </row>
    <row r="50" spans="1:6" ht="13">
      <c r="B50" s="2">
        <v>28</v>
      </c>
      <c r="C50" s="3">
        <v>21033</v>
      </c>
      <c r="D50" s="4">
        <f t="shared" si="4"/>
        <v>10.901960000000001</v>
      </c>
      <c r="E50" s="3">
        <f>SUM(C50/365*7)</f>
        <v>403.37260273972601</v>
      </c>
      <c r="F50" s="3">
        <f>ROUND(C50*28/365,2)</f>
        <v>1613.49</v>
      </c>
    </row>
    <row r="51" spans="1:6" ht="13">
      <c r="B51" s="2"/>
      <c r="C51" s="3"/>
      <c r="D51" s="4"/>
      <c r="E51" s="3"/>
      <c r="F51" s="3"/>
    </row>
    <row r="52" spans="1:6" ht="13">
      <c r="A52" s="9" t="s">
        <v>31</v>
      </c>
      <c r="B52" s="9"/>
      <c r="C52" s="11"/>
    </row>
    <row r="53" spans="1:6" ht="13">
      <c r="A53" s="8" t="s">
        <v>0</v>
      </c>
      <c r="B53" s="8" t="s">
        <v>1</v>
      </c>
      <c r="C53" s="8" t="s">
        <v>2</v>
      </c>
      <c r="D53" s="8" t="s">
        <v>3</v>
      </c>
      <c r="E53" s="8" t="s">
        <v>5</v>
      </c>
      <c r="F53" s="8" t="s">
        <v>4</v>
      </c>
    </row>
    <row r="54" spans="1:6" ht="13">
      <c r="A54" s="1" t="s">
        <v>6</v>
      </c>
      <c r="B54" s="2">
        <v>29</v>
      </c>
      <c r="C54" s="3">
        <v>21867</v>
      </c>
      <c r="D54" s="4">
        <f>ROUND(F54/148,5)</f>
        <v>11.33426</v>
      </c>
      <c r="E54" s="3">
        <f>SUM(C54/365*7)</f>
        <v>419.36712328767123</v>
      </c>
      <c r="F54" s="3">
        <f>ROUND(C54*28/365,2)</f>
        <v>1677.47</v>
      </c>
    </row>
    <row r="55" spans="1:6" ht="13">
      <c r="B55" s="2">
        <v>30</v>
      </c>
      <c r="C55" s="3">
        <v>22599</v>
      </c>
      <c r="D55" s="4">
        <f t="shared" ref="D55:D60" si="6">ROUND(F55/148,5)</f>
        <v>11.713649999999999</v>
      </c>
      <c r="E55" s="3">
        <f>SUM(C55/365*7)</f>
        <v>433.40547945205481</v>
      </c>
      <c r="F55" s="3">
        <f t="shared" ref="F55:F60" si="7">ROUND(C55*28/365,2)</f>
        <v>1733.62</v>
      </c>
    </row>
    <row r="56" spans="1:6" ht="13">
      <c r="B56" s="2">
        <v>31</v>
      </c>
      <c r="C56" s="3">
        <v>23313</v>
      </c>
      <c r="D56" s="4">
        <f t="shared" si="6"/>
        <v>12.08372</v>
      </c>
      <c r="E56" s="3">
        <f>SUM(C56/365*7)</f>
        <v>447.09863013698629</v>
      </c>
      <c r="F56" s="3">
        <f t="shared" si="7"/>
        <v>1788.39</v>
      </c>
    </row>
    <row r="57" spans="1:6" ht="13">
      <c r="D57" s="4" t="s">
        <v>23</v>
      </c>
      <c r="F57" s="3" t="s">
        <v>23</v>
      </c>
    </row>
    <row r="58" spans="1:6" ht="13">
      <c r="A58" s="1" t="s">
        <v>7</v>
      </c>
      <c r="B58" s="2">
        <v>32</v>
      </c>
      <c r="C58" s="3">
        <v>24000</v>
      </c>
      <c r="D58" s="4">
        <f t="shared" si="6"/>
        <v>12.439859999999999</v>
      </c>
      <c r="E58" s="3">
        <f>SUM(C58/365*7)</f>
        <v>460.27397260273978</v>
      </c>
      <c r="F58" s="3">
        <f t="shared" si="7"/>
        <v>1841.1</v>
      </c>
    </row>
    <row r="59" spans="1:6" ht="13">
      <c r="B59" s="2">
        <v>33</v>
      </c>
      <c r="C59" s="3">
        <v>24708</v>
      </c>
      <c r="D59" s="4">
        <f t="shared" si="6"/>
        <v>12.80682</v>
      </c>
      <c r="E59" s="3">
        <f>SUM(C59/365*7)</f>
        <v>473.85205479452054</v>
      </c>
      <c r="F59" s="3">
        <f t="shared" si="7"/>
        <v>1895.41</v>
      </c>
    </row>
    <row r="60" spans="1:6" ht="13">
      <c r="B60" s="2">
        <v>34</v>
      </c>
      <c r="C60" s="3">
        <v>25407</v>
      </c>
      <c r="D60" s="4">
        <f t="shared" si="6"/>
        <v>13.169119999999999</v>
      </c>
      <c r="E60" s="3">
        <f>SUM(C60/365*7)</f>
        <v>487.25753424657535</v>
      </c>
      <c r="F60" s="3">
        <f t="shared" si="7"/>
        <v>1949.03</v>
      </c>
    </row>
    <row r="63" spans="1:6" ht="13">
      <c r="A63" s="9" t="s">
        <v>32</v>
      </c>
      <c r="B63" s="9"/>
      <c r="C63" s="11"/>
    </row>
    <row r="64" spans="1:6" ht="13">
      <c r="A64" s="8" t="s">
        <v>0</v>
      </c>
      <c r="B64" s="8" t="s">
        <v>1</v>
      </c>
      <c r="C64" s="8" t="s">
        <v>2</v>
      </c>
      <c r="D64" s="8" t="s">
        <v>3</v>
      </c>
      <c r="E64" s="8" t="s">
        <v>5</v>
      </c>
      <c r="F64" s="8" t="s">
        <v>4</v>
      </c>
    </row>
    <row r="65" spans="1:6" ht="13">
      <c r="A65" s="1" t="s">
        <v>8</v>
      </c>
      <c r="B65" s="2">
        <v>33</v>
      </c>
      <c r="C65" s="3">
        <v>24708</v>
      </c>
      <c r="D65" s="4">
        <f>ROUND(F65/148,5)</f>
        <v>12.80682</v>
      </c>
      <c r="E65" s="3">
        <f>SUM(C65/365*7)</f>
        <v>473.85205479452054</v>
      </c>
      <c r="F65" s="3">
        <f>ROUND(C65*28/365,2)</f>
        <v>1895.41</v>
      </c>
    </row>
    <row r="66" spans="1:6" ht="13">
      <c r="B66" s="2">
        <v>34</v>
      </c>
      <c r="C66" s="3">
        <v>25407</v>
      </c>
      <c r="D66" s="4">
        <f t="shared" ref="D66:D114" si="8">ROUND(F66/148,5)</f>
        <v>13.169119999999999</v>
      </c>
      <c r="E66" s="3">
        <f>SUM(C66/365*7)</f>
        <v>487.25753424657535</v>
      </c>
      <c r="F66" s="3">
        <f t="shared" ref="F66:F114" si="9">ROUND(C66*28/365,2)</f>
        <v>1949.03</v>
      </c>
    </row>
    <row r="67" spans="1:6" ht="13">
      <c r="B67" s="2">
        <v>35</v>
      </c>
      <c r="C67" s="3">
        <v>25938</v>
      </c>
      <c r="D67" s="4">
        <f t="shared" si="8"/>
        <v>13.444319999999999</v>
      </c>
      <c r="E67" s="3">
        <f>SUM(C67/365*7)</f>
        <v>497.44109589041102</v>
      </c>
      <c r="F67" s="3">
        <f t="shared" si="9"/>
        <v>1989.76</v>
      </c>
    </row>
    <row r="68" spans="1:6" ht="13">
      <c r="B68" s="2">
        <v>36</v>
      </c>
      <c r="C68" s="3">
        <v>26625</v>
      </c>
      <c r="D68" s="4">
        <f t="shared" si="8"/>
        <v>13.800470000000001</v>
      </c>
      <c r="E68" s="3">
        <f>SUM(C68/365*7)</f>
        <v>510.61643835616439</v>
      </c>
      <c r="F68" s="3">
        <f t="shared" si="9"/>
        <v>2042.47</v>
      </c>
    </row>
    <row r="69" spans="1:6" ht="13">
      <c r="B69" s="2"/>
      <c r="D69" s="4" t="s">
        <v>23</v>
      </c>
      <c r="F69" s="3" t="s">
        <v>23</v>
      </c>
    </row>
    <row r="70" spans="1:6" ht="13">
      <c r="A70" s="1" t="s">
        <v>9</v>
      </c>
      <c r="B70" s="2">
        <v>35</v>
      </c>
      <c r="C70" s="3">
        <v>25938</v>
      </c>
      <c r="D70" s="4">
        <f t="shared" si="8"/>
        <v>13.444319999999999</v>
      </c>
      <c r="E70" s="3">
        <f>SUM(C70/365*7)</f>
        <v>497.44109589041102</v>
      </c>
      <c r="F70" s="3">
        <f t="shared" si="9"/>
        <v>1989.76</v>
      </c>
    </row>
    <row r="71" spans="1:6" ht="13">
      <c r="B71" s="2">
        <v>36</v>
      </c>
      <c r="C71" s="3">
        <v>26625</v>
      </c>
      <c r="D71" s="4">
        <f t="shared" si="8"/>
        <v>13.800470000000001</v>
      </c>
      <c r="E71" s="3">
        <f>SUM(C71/365*7)</f>
        <v>510.61643835616439</v>
      </c>
      <c r="F71" s="3">
        <f t="shared" si="9"/>
        <v>2042.47</v>
      </c>
    </row>
    <row r="72" spans="1:6" ht="13">
      <c r="B72" s="2">
        <v>37</v>
      </c>
      <c r="C72" s="3">
        <v>27372</v>
      </c>
      <c r="D72" s="4">
        <f t="shared" si="8"/>
        <v>14.18764</v>
      </c>
      <c r="E72" s="3">
        <f>SUM(C72/365*7)</f>
        <v>524.9424657534247</v>
      </c>
      <c r="F72" s="3">
        <f t="shared" si="9"/>
        <v>2099.77</v>
      </c>
    </row>
    <row r="73" spans="1:6" ht="13">
      <c r="B73" s="2">
        <v>38</v>
      </c>
      <c r="C73" s="3">
        <v>28173</v>
      </c>
      <c r="D73" s="4">
        <f t="shared" si="8"/>
        <v>14.60284</v>
      </c>
      <c r="E73" s="3">
        <f>SUM(C73/365*7)</f>
        <v>540.3041095890411</v>
      </c>
      <c r="F73" s="3">
        <f t="shared" si="9"/>
        <v>2161.2199999999998</v>
      </c>
    </row>
    <row r="74" spans="1:6" ht="13">
      <c r="A74" s="5"/>
      <c r="B74" s="5"/>
      <c r="C74" s="5"/>
      <c r="D74" s="4" t="s">
        <v>23</v>
      </c>
      <c r="E74" s="5"/>
      <c r="F74" s="3" t="s">
        <v>23</v>
      </c>
    </row>
    <row r="75" spans="1:6" ht="13">
      <c r="A75" s="1" t="s">
        <v>10</v>
      </c>
      <c r="B75" s="2">
        <v>38</v>
      </c>
      <c r="C75" s="3">
        <v>28173</v>
      </c>
      <c r="D75" s="4">
        <f t="shared" si="8"/>
        <v>14.60284</v>
      </c>
      <c r="E75" s="3">
        <f>SUM(C75/365*7)</f>
        <v>540.3041095890411</v>
      </c>
      <c r="F75" s="3">
        <f t="shared" si="9"/>
        <v>2161.2199999999998</v>
      </c>
    </row>
    <row r="76" spans="1:6" ht="13">
      <c r="B76" s="2">
        <v>39</v>
      </c>
      <c r="C76" s="3">
        <v>29100</v>
      </c>
      <c r="D76" s="4">
        <f t="shared" si="8"/>
        <v>15.083310000000001</v>
      </c>
      <c r="E76" s="3">
        <f>SUM(C76/365*7)</f>
        <v>558.08219178082186</v>
      </c>
      <c r="F76" s="3">
        <f t="shared" si="9"/>
        <v>2232.33</v>
      </c>
    </row>
    <row r="77" spans="1:6" ht="13">
      <c r="B77" s="2">
        <v>40</v>
      </c>
      <c r="C77" s="3">
        <v>29865</v>
      </c>
      <c r="D77" s="4">
        <f t="shared" si="8"/>
        <v>15.479799999999999</v>
      </c>
      <c r="E77" s="3">
        <f>SUM(C77/365*7)</f>
        <v>572.75342465753431</v>
      </c>
      <c r="F77" s="3">
        <f t="shared" si="9"/>
        <v>2291.0100000000002</v>
      </c>
    </row>
    <row r="78" spans="1:6" ht="13">
      <c r="B78" s="2">
        <v>41</v>
      </c>
      <c r="C78" s="3">
        <v>30654</v>
      </c>
      <c r="D78" s="4">
        <f t="shared" si="8"/>
        <v>15.888780000000001</v>
      </c>
      <c r="E78" s="3">
        <f>SUM(C78/365*7)</f>
        <v>587.88493150684928</v>
      </c>
      <c r="F78" s="3">
        <f t="shared" si="9"/>
        <v>2351.54</v>
      </c>
    </row>
    <row r="79" spans="1:6" ht="13">
      <c r="D79" s="4" t="s">
        <v>23</v>
      </c>
      <c r="F79" s="3" t="s">
        <v>23</v>
      </c>
    </row>
    <row r="80" spans="1:6" ht="13">
      <c r="A80" s="1" t="s">
        <v>11</v>
      </c>
      <c r="B80" s="2">
        <v>41</v>
      </c>
      <c r="C80" s="3">
        <v>30654</v>
      </c>
      <c r="D80" s="4">
        <f t="shared" si="8"/>
        <v>15.888780000000001</v>
      </c>
      <c r="E80" s="3">
        <f>SUM(C80/365*7)</f>
        <v>587.88493150684928</v>
      </c>
      <c r="F80" s="3">
        <f t="shared" si="9"/>
        <v>2351.54</v>
      </c>
    </row>
    <row r="81" spans="1:6" ht="13">
      <c r="B81" s="2">
        <v>42</v>
      </c>
      <c r="C81" s="3">
        <v>31434</v>
      </c>
      <c r="D81" s="4">
        <f t="shared" si="8"/>
        <v>16.293109999999999</v>
      </c>
      <c r="E81" s="3">
        <f>SUM(C81/365*7)</f>
        <v>602.84383561643835</v>
      </c>
      <c r="F81" s="3">
        <f t="shared" si="9"/>
        <v>2411.38</v>
      </c>
    </row>
    <row r="82" spans="1:6" ht="13">
      <c r="B82" s="2">
        <v>43</v>
      </c>
      <c r="C82" s="3">
        <v>32217</v>
      </c>
      <c r="D82" s="4">
        <f t="shared" si="8"/>
        <v>16.698920000000001</v>
      </c>
      <c r="E82" s="3">
        <f>SUM(C82/365*7)</f>
        <v>617.86027397260273</v>
      </c>
      <c r="F82" s="3">
        <f t="shared" si="9"/>
        <v>2471.44</v>
      </c>
    </row>
    <row r="83" spans="1:6" ht="13">
      <c r="B83" s="2">
        <v>44</v>
      </c>
      <c r="C83" s="3">
        <v>33009</v>
      </c>
      <c r="D83" s="4">
        <f t="shared" si="8"/>
        <v>17.109459999999999</v>
      </c>
      <c r="E83" s="3">
        <f>SUM(C83/365*7)</f>
        <v>633.04931506849312</v>
      </c>
      <c r="F83" s="3">
        <f t="shared" si="9"/>
        <v>2532.1999999999998</v>
      </c>
    </row>
    <row r="84" spans="1:6" ht="13">
      <c r="D84" s="4" t="s">
        <v>23</v>
      </c>
      <c r="F84" s="3" t="s">
        <v>23</v>
      </c>
    </row>
    <row r="85" spans="1:6" ht="13">
      <c r="A85" s="1" t="s">
        <v>12</v>
      </c>
      <c r="B85" s="2">
        <v>44</v>
      </c>
      <c r="C85" s="3">
        <v>33009</v>
      </c>
      <c r="D85" s="4">
        <f t="shared" si="8"/>
        <v>17.109459999999999</v>
      </c>
      <c r="E85" s="3">
        <f>SUM(C85/365*7)</f>
        <v>633.04931506849312</v>
      </c>
      <c r="F85" s="3">
        <f t="shared" si="9"/>
        <v>2532.1999999999998</v>
      </c>
    </row>
    <row r="86" spans="1:6" ht="13">
      <c r="B86" s="2">
        <v>45</v>
      </c>
      <c r="C86" s="3">
        <v>33750</v>
      </c>
      <c r="D86" s="4">
        <f t="shared" si="8"/>
        <v>17.493510000000001</v>
      </c>
      <c r="E86" s="3">
        <f>SUM(C86/365*7)</f>
        <v>647.2602739726027</v>
      </c>
      <c r="F86" s="3">
        <f t="shared" si="9"/>
        <v>2589.04</v>
      </c>
    </row>
    <row r="87" spans="1:6" ht="13">
      <c r="B87" s="2">
        <v>46</v>
      </c>
      <c r="C87" s="3">
        <v>34566</v>
      </c>
      <c r="D87" s="4">
        <f t="shared" si="8"/>
        <v>17.91649</v>
      </c>
      <c r="E87" s="3">
        <f>SUM(C87/365*7)</f>
        <v>662.90958904109584</v>
      </c>
      <c r="F87" s="3">
        <f t="shared" si="9"/>
        <v>2651.64</v>
      </c>
    </row>
    <row r="88" spans="1:6" ht="13">
      <c r="B88" s="2">
        <v>47</v>
      </c>
      <c r="C88" s="3">
        <v>35358</v>
      </c>
      <c r="D88" s="4">
        <f t="shared" si="8"/>
        <v>18.32696</v>
      </c>
      <c r="E88" s="3">
        <f>SUM(C88/365*7)</f>
        <v>678.09863013698623</v>
      </c>
      <c r="F88" s="3">
        <f t="shared" si="9"/>
        <v>2712.39</v>
      </c>
    </row>
    <row r="89" spans="1:6" ht="13">
      <c r="D89" s="4" t="s">
        <v>23</v>
      </c>
      <c r="F89" s="3" t="s">
        <v>23</v>
      </c>
    </row>
    <row r="90" spans="1:6" ht="13">
      <c r="A90" s="1" t="s">
        <v>13</v>
      </c>
      <c r="B90" s="2">
        <v>46</v>
      </c>
      <c r="C90" s="3">
        <v>34566</v>
      </c>
      <c r="D90" s="4">
        <f t="shared" si="8"/>
        <v>17.91649</v>
      </c>
      <c r="E90" s="3">
        <f>SUM(C90/365*7)</f>
        <v>662.90958904109584</v>
      </c>
      <c r="F90" s="3">
        <f t="shared" si="9"/>
        <v>2651.64</v>
      </c>
    </row>
    <row r="91" spans="1:6" ht="13">
      <c r="B91" s="2">
        <v>47</v>
      </c>
      <c r="C91" s="3">
        <v>35358</v>
      </c>
      <c r="D91" s="4">
        <f t="shared" si="8"/>
        <v>18.32696</v>
      </c>
      <c r="E91" s="3">
        <f>SUM(C91/365*7)</f>
        <v>678.09863013698623</v>
      </c>
      <c r="F91" s="3">
        <f t="shared" si="9"/>
        <v>2712.39</v>
      </c>
    </row>
    <row r="92" spans="1:6" ht="13">
      <c r="B92" s="2">
        <v>48</v>
      </c>
      <c r="C92" s="3">
        <v>36147</v>
      </c>
      <c r="D92" s="4">
        <f t="shared" si="8"/>
        <v>18.735949999999999</v>
      </c>
      <c r="E92" s="3">
        <f>SUM(C92/365*7)</f>
        <v>693.23013698630143</v>
      </c>
      <c r="F92" s="3">
        <f t="shared" si="9"/>
        <v>2772.92</v>
      </c>
    </row>
    <row r="93" spans="1:6" ht="13">
      <c r="B93" s="2">
        <v>49</v>
      </c>
      <c r="C93" s="3">
        <v>36921</v>
      </c>
      <c r="D93" s="4">
        <f t="shared" si="8"/>
        <v>19.137160000000002</v>
      </c>
      <c r="E93" s="3">
        <f>SUM(C93/365*7)</f>
        <v>708.07397260273967</v>
      </c>
      <c r="F93" s="3">
        <f t="shared" si="9"/>
        <v>2832.3</v>
      </c>
    </row>
    <row r="94" spans="1:6" ht="13">
      <c r="D94" s="4" t="s">
        <v>23</v>
      </c>
      <c r="F94" s="3" t="s">
        <v>23</v>
      </c>
    </row>
    <row r="95" spans="1:6" ht="13">
      <c r="D95" s="4" t="s">
        <v>23</v>
      </c>
      <c r="F95" s="3" t="s">
        <v>23</v>
      </c>
    </row>
    <row r="96" spans="1:6" ht="13">
      <c r="A96" s="9" t="s">
        <v>33</v>
      </c>
      <c r="B96" s="9"/>
      <c r="C96" s="11"/>
      <c r="D96" s="4" t="s">
        <v>23</v>
      </c>
      <c r="F96" s="3" t="s">
        <v>23</v>
      </c>
    </row>
    <row r="97" spans="1:6" ht="13">
      <c r="A97" s="8" t="s">
        <v>0</v>
      </c>
      <c r="B97" s="8" t="s">
        <v>1</v>
      </c>
      <c r="C97" s="8" t="s">
        <v>2</v>
      </c>
      <c r="D97" s="8" t="s">
        <v>3</v>
      </c>
      <c r="E97" s="8" t="s">
        <v>5</v>
      </c>
      <c r="F97" s="8" t="s">
        <v>4</v>
      </c>
    </row>
    <row r="98" spans="1:6" ht="13">
      <c r="A98" s="1" t="s">
        <v>35</v>
      </c>
      <c r="B98" s="2" t="s">
        <v>23</v>
      </c>
      <c r="C98" s="3">
        <v>36144</v>
      </c>
      <c r="D98" s="4">
        <f t="shared" si="8"/>
        <v>18.734390000000001</v>
      </c>
      <c r="E98" s="3">
        <f>SUM(C98/365*7)</f>
        <v>693.17260273972602</v>
      </c>
      <c r="F98" s="3">
        <f t="shared" si="9"/>
        <v>2772.69</v>
      </c>
    </row>
    <row r="99" spans="1:6" ht="13">
      <c r="B99" s="2" t="s">
        <v>23</v>
      </c>
      <c r="C99" s="3">
        <v>36906</v>
      </c>
      <c r="D99" s="4">
        <f t="shared" si="8"/>
        <v>19.129390000000001</v>
      </c>
      <c r="E99" s="3">
        <f>SUM(C99/365*7)</f>
        <v>707.78630136986305</v>
      </c>
      <c r="F99" s="3">
        <f t="shared" si="9"/>
        <v>2831.15</v>
      </c>
    </row>
    <row r="100" spans="1:6" ht="13">
      <c r="B100" s="2" t="s">
        <v>23</v>
      </c>
      <c r="C100" s="3">
        <v>37683</v>
      </c>
      <c r="D100" s="4">
        <f t="shared" si="8"/>
        <v>19.53209</v>
      </c>
      <c r="E100" s="3">
        <f>SUM(C100/365*7)</f>
        <v>722.68767123287671</v>
      </c>
      <c r="F100" s="3">
        <f t="shared" si="9"/>
        <v>2890.75</v>
      </c>
    </row>
    <row r="101" spans="1:6" ht="13">
      <c r="B101" s="2"/>
      <c r="C101" s="3">
        <v>38367</v>
      </c>
      <c r="D101" s="4">
        <f t="shared" si="8"/>
        <v>19.886620000000001</v>
      </c>
      <c r="E101" s="3">
        <f>SUM(C101/365*7)</f>
        <v>735.80547945205478</v>
      </c>
      <c r="F101" s="3">
        <f t="shared" si="9"/>
        <v>2943.22</v>
      </c>
    </row>
    <row r="102" spans="1:6" ht="13">
      <c r="B102" s="2"/>
      <c r="C102" s="3">
        <v>39060</v>
      </c>
      <c r="D102" s="4">
        <f t="shared" si="8"/>
        <v>20.245809999999999</v>
      </c>
      <c r="E102" s="3">
        <f>SUM(C102/365*7)</f>
        <v>749.09589041095887</v>
      </c>
      <c r="F102" s="3">
        <f t="shared" si="9"/>
        <v>2996.38</v>
      </c>
    </row>
    <row r="103" spans="1:6" ht="13">
      <c r="D103" s="4" t="s">
        <v>23</v>
      </c>
      <c r="F103" s="3" t="s">
        <v>23</v>
      </c>
    </row>
    <row r="104" spans="1:6" ht="13">
      <c r="A104" s="1" t="s">
        <v>36</v>
      </c>
      <c r="B104" s="2" t="s">
        <v>23</v>
      </c>
      <c r="C104" s="3">
        <v>38469</v>
      </c>
      <c r="D104" s="4">
        <f t="shared" si="8"/>
        <v>19.939530000000001</v>
      </c>
      <c r="E104" s="3">
        <f>SUM(C104/365*7)</f>
        <v>737.7616438356165</v>
      </c>
      <c r="F104" s="3">
        <f t="shared" si="9"/>
        <v>2951.05</v>
      </c>
    </row>
    <row r="105" spans="1:6" ht="13">
      <c r="B105" s="2" t="s">
        <v>23</v>
      </c>
      <c r="C105" s="3">
        <v>39147</v>
      </c>
      <c r="D105" s="4">
        <f t="shared" si="8"/>
        <v>20.290949999999999</v>
      </c>
      <c r="E105" s="3">
        <f>SUM(C105/365*7)</f>
        <v>750.76438356164385</v>
      </c>
      <c r="F105" s="3">
        <f t="shared" si="9"/>
        <v>3003.06</v>
      </c>
    </row>
    <row r="106" spans="1:6" ht="13">
      <c r="B106" s="2" t="s">
        <v>23</v>
      </c>
      <c r="C106" s="3">
        <v>39843</v>
      </c>
      <c r="D106" s="4">
        <f t="shared" si="8"/>
        <v>20.651689999999999</v>
      </c>
      <c r="E106" s="3">
        <f>SUM(C106/365*7)</f>
        <v>764.11232876712336</v>
      </c>
      <c r="F106" s="3">
        <f t="shared" si="9"/>
        <v>3056.45</v>
      </c>
    </row>
    <row r="107" spans="1:6" ht="13">
      <c r="C107" s="3">
        <v>40539</v>
      </c>
      <c r="D107" s="4">
        <f t="shared" si="8"/>
        <v>21.012429999999998</v>
      </c>
      <c r="E107" s="3">
        <f>SUM(C107/365*7)</f>
        <v>777.46027397260275</v>
      </c>
      <c r="F107" s="3">
        <f t="shared" si="9"/>
        <v>3109.84</v>
      </c>
    </row>
    <row r="108" spans="1:6" ht="13">
      <c r="C108" s="3">
        <v>41226</v>
      </c>
      <c r="D108" s="4">
        <f t="shared" si="8"/>
        <v>21.368510000000001</v>
      </c>
      <c r="E108" s="3">
        <f>SUM(C108/365*7)</f>
        <v>790.63561643835624</v>
      </c>
      <c r="F108" s="3">
        <f t="shared" si="9"/>
        <v>3162.54</v>
      </c>
    </row>
    <row r="109" spans="1:6" ht="13">
      <c r="D109" s="4" t="s">
        <v>23</v>
      </c>
      <c r="F109" s="3" t="s">
        <v>23</v>
      </c>
    </row>
    <row r="110" spans="1:6" ht="13">
      <c r="A110" s="1" t="s">
        <v>40</v>
      </c>
      <c r="B110" s="2" t="s">
        <v>23</v>
      </c>
      <c r="C110" s="3">
        <v>40713</v>
      </c>
      <c r="D110" s="4">
        <f t="shared" si="8"/>
        <v>21.102640000000001</v>
      </c>
      <c r="E110" s="3">
        <f>SUM(C110/365*7)</f>
        <v>780.7972602739726</v>
      </c>
      <c r="F110" s="3">
        <f t="shared" si="9"/>
        <v>3123.19</v>
      </c>
    </row>
    <row r="111" spans="1:6" ht="13">
      <c r="B111" s="2" t="s">
        <v>23</v>
      </c>
      <c r="C111" s="3">
        <v>41403</v>
      </c>
      <c r="D111" s="4">
        <f t="shared" si="8"/>
        <v>21.460270000000001</v>
      </c>
      <c r="E111" s="3">
        <f>SUM(C111/365*7)</f>
        <v>794.03013698630139</v>
      </c>
      <c r="F111" s="3">
        <f t="shared" si="9"/>
        <v>3176.12</v>
      </c>
    </row>
    <row r="112" spans="1:6" ht="13">
      <c r="B112" s="2" t="s">
        <v>23</v>
      </c>
      <c r="C112" s="3">
        <v>42105</v>
      </c>
      <c r="D112" s="4">
        <f t="shared" si="8"/>
        <v>21.824120000000001</v>
      </c>
      <c r="E112" s="3">
        <f>SUM(C112/365*7)</f>
        <v>807.49315068493149</v>
      </c>
      <c r="F112" s="3">
        <f t="shared" si="9"/>
        <v>3229.97</v>
      </c>
    </row>
    <row r="113" spans="3:6" ht="13">
      <c r="C113" s="3">
        <v>42780</v>
      </c>
      <c r="D113" s="4">
        <f t="shared" si="8"/>
        <v>22.17399</v>
      </c>
      <c r="E113" s="3">
        <f>SUM(C113/365*7)</f>
        <v>820.43835616438355</v>
      </c>
      <c r="F113" s="3">
        <f t="shared" si="9"/>
        <v>3281.75</v>
      </c>
    </row>
    <row r="114" spans="3:6" ht="13">
      <c r="C114" s="3">
        <v>43476</v>
      </c>
      <c r="D114" s="4">
        <f t="shared" si="8"/>
        <v>22.534800000000001</v>
      </c>
      <c r="E114" s="3">
        <f>SUM(C114/365*7)</f>
        <v>833.78630136986305</v>
      </c>
      <c r="F114" s="3">
        <f t="shared" si="9"/>
        <v>3335.15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J114"/>
  <sheetViews>
    <sheetView workbookViewId="0">
      <selection activeCell="H9" sqref="H9"/>
    </sheetView>
  </sheetViews>
  <sheetFormatPr defaultRowHeight="12.5"/>
  <cols>
    <col min="3" max="3" width="17" customWidth="1"/>
    <col min="4" max="4" width="11.7265625" customWidth="1"/>
    <col min="6" max="6" width="10.1796875" customWidth="1"/>
  </cols>
  <sheetData>
    <row r="1" spans="1:10" ht="25">
      <c r="A1" s="10" t="s">
        <v>25</v>
      </c>
      <c r="B1" s="10"/>
      <c r="C1" s="10"/>
    </row>
    <row r="5" spans="1:10" ht="15.5">
      <c r="A5" s="12" t="s">
        <v>38</v>
      </c>
      <c r="B5" s="12"/>
      <c r="C5" s="12"/>
      <c r="D5" s="12"/>
      <c r="E5" s="12"/>
      <c r="F5" s="12"/>
    </row>
    <row r="6" spans="1:10" ht="13">
      <c r="A6" s="7"/>
      <c r="B6" s="7"/>
      <c r="C6" s="7"/>
      <c r="D6" s="7"/>
      <c r="E6" s="7"/>
      <c r="F6" s="7"/>
    </row>
    <row r="7" spans="1:10" ht="13">
      <c r="A7" s="9" t="s">
        <v>14</v>
      </c>
      <c r="B7" s="9"/>
      <c r="C7" s="9"/>
      <c r="D7" s="9"/>
      <c r="E7" s="9"/>
      <c r="F7" s="9"/>
    </row>
    <row r="9" spans="1:10" ht="13">
      <c r="A9" s="8" t="s">
        <v>0</v>
      </c>
      <c r="B9" s="8" t="s">
        <v>1</v>
      </c>
      <c r="C9" s="8" t="s">
        <v>2</v>
      </c>
      <c r="D9" s="8" t="s">
        <v>3</v>
      </c>
      <c r="E9" s="8" t="s">
        <v>5</v>
      </c>
      <c r="F9" s="8" t="s">
        <v>4</v>
      </c>
    </row>
    <row r="10" spans="1:10" ht="13">
      <c r="A10" s="1" t="s">
        <v>15</v>
      </c>
      <c r="B10" s="2">
        <v>4</v>
      </c>
      <c r="C10" s="3">
        <v>10278</v>
      </c>
      <c r="D10" s="4">
        <f>ROUND(F10/148,5)</f>
        <v>5.3273599999999997</v>
      </c>
      <c r="E10" s="3">
        <f t="shared" ref="E10:E15" si="0">SUM(C10/365*7)</f>
        <v>197.1123287671233</v>
      </c>
      <c r="F10" s="3">
        <f>ROUND(C10*28/365,2)</f>
        <v>788.45</v>
      </c>
    </row>
    <row r="11" spans="1:10" ht="13">
      <c r="A11" s="1" t="s">
        <v>16</v>
      </c>
      <c r="B11" s="2">
        <v>5</v>
      </c>
      <c r="C11" s="3">
        <v>10521</v>
      </c>
      <c r="D11" s="4">
        <f t="shared" ref="D11:D73" si="1">ROUND(F11/148,5)</f>
        <v>5.4533100000000001</v>
      </c>
      <c r="E11" s="3">
        <f t="shared" si="0"/>
        <v>201.77260273972604</v>
      </c>
      <c r="F11" s="3">
        <f t="shared" ref="F11:F73" si="2">ROUND(C11*28/365,2)</f>
        <v>807.09</v>
      </c>
      <c r="J11" s="13"/>
    </row>
    <row r="12" spans="1:10" ht="13">
      <c r="A12" s="1" t="s">
        <v>17</v>
      </c>
      <c r="B12" s="2">
        <v>6</v>
      </c>
      <c r="C12" s="3">
        <v>10668</v>
      </c>
      <c r="D12" s="4">
        <f t="shared" si="1"/>
        <v>5.5295300000000003</v>
      </c>
      <c r="E12" s="3">
        <f t="shared" si="0"/>
        <v>204.59178082191781</v>
      </c>
      <c r="F12" s="3">
        <f t="shared" si="2"/>
        <v>818.37</v>
      </c>
    </row>
    <row r="13" spans="1:10" ht="13">
      <c r="A13" s="1" t="s">
        <v>18</v>
      </c>
      <c r="B13" s="2">
        <v>7</v>
      </c>
      <c r="C13" s="3">
        <v>11013</v>
      </c>
      <c r="D13" s="4">
        <f t="shared" si="1"/>
        <v>5.70831</v>
      </c>
      <c r="E13" s="3">
        <f t="shared" si="0"/>
        <v>211.2082191780822</v>
      </c>
      <c r="F13" s="3">
        <f t="shared" si="2"/>
        <v>844.83</v>
      </c>
    </row>
    <row r="14" spans="1:10" ht="13">
      <c r="A14" s="1" t="s">
        <v>19</v>
      </c>
      <c r="B14" s="2">
        <v>8</v>
      </c>
      <c r="C14" s="3">
        <v>11361</v>
      </c>
      <c r="D14" s="4">
        <f t="shared" si="1"/>
        <v>5.8887200000000002</v>
      </c>
      <c r="E14" s="3">
        <f t="shared" si="0"/>
        <v>217.88219178082193</v>
      </c>
      <c r="F14" s="3">
        <f t="shared" si="2"/>
        <v>871.53</v>
      </c>
    </row>
    <row r="15" spans="1:10" ht="13">
      <c r="A15" s="1" t="s">
        <v>20</v>
      </c>
      <c r="B15" s="2">
        <v>9</v>
      </c>
      <c r="C15" s="3">
        <v>11706</v>
      </c>
      <c r="D15" s="4">
        <f t="shared" si="1"/>
        <v>6.0674999999999999</v>
      </c>
      <c r="E15" s="3">
        <f t="shared" si="0"/>
        <v>224.49863013698632</v>
      </c>
      <c r="F15" s="3">
        <f t="shared" si="2"/>
        <v>897.99</v>
      </c>
    </row>
    <row r="16" spans="1:10" ht="13">
      <c r="D16" s="4" t="s">
        <v>23</v>
      </c>
      <c r="F16" s="3" t="s">
        <v>23</v>
      </c>
    </row>
    <row r="17" spans="1:6" ht="13">
      <c r="D17" s="4" t="s">
        <v>23</v>
      </c>
      <c r="F17" s="3" t="s">
        <v>23</v>
      </c>
    </row>
    <row r="18" spans="1:6" s="13" customFormat="1" ht="13">
      <c r="A18" s="9" t="s">
        <v>21</v>
      </c>
      <c r="B18" s="9"/>
      <c r="C18" s="9"/>
      <c r="D18" s="14" t="s">
        <v>23</v>
      </c>
      <c r="E18" s="9"/>
      <c r="F18" s="15">
        <f t="shared" si="2"/>
        <v>0</v>
      </c>
    </row>
    <row r="19" spans="1:6" ht="13">
      <c r="D19" s="4" t="s">
        <v>23</v>
      </c>
      <c r="F19" s="3" t="s">
        <v>23</v>
      </c>
    </row>
    <row r="20" spans="1:6" ht="13">
      <c r="A20" s="9" t="s">
        <v>30</v>
      </c>
      <c r="B20" s="9"/>
      <c r="C20" s="7"/>
      <c r="D20" s="4" t="s">
        <v>23</v>
      </c>
      <c r="F20" s="3" t="s">
        <v>23</v>
      </c>
    </row>
    <row r="21" spans="1:6" ht="13">
      <c r="A21" s="8" t="s">
        <v>0</v>
      </c>
      <c r="B21" s="8" t="s">
        <v>1</v>
      </c>
      <c r="C21" s="8" t="s">
        <v>2</v>
      </c>
      <c r="D21" s="8" t="s">
        <v>3</v>
      </c>
      <c r="E21" s="8" t="s">
        <v>5</v>
      </c>
      <c r="F21" s="8" t="s">
        <v>4</v>
      </c>
    </row>
    <row r="22" spans="1:6" ht="13">
      <c r="A22" s="1" t="s">
        <v>22</v>
      </c>
      <c r="B22" s="2">
        <v>4</v>
      </c>
      <c r="C22" s="3">
        <v>10278</v>
      </c>
      <c r="D22" s="4">
        <f t="shared" si="1"/>
        <v>5.3273599999999997</v>
      </c>
      <c r="E22" s="3">
        <f t="shared" ref="E22:E27" si="3">SUM(C22/365*7)</f>
        <v>197.1123287671233</v>
      </c>
      <c r="F22" s="3">
        <f t="shared" si="2"/>
        <v>788.45</v>
      </c>
    </row>
    <row r="23" spans="1:6" ht="13">
      <c r="A23" s="1" t="s">
        <v>23</v>
      </c>
      <c r="B23" s="2">
        <v>5</v>
      </c>
      <c r="C23" s="3">
        <v>10521</v>
      </c>
      <c r="D23" s="4">
        <f t="shared" si="1"/>
        <v>5.4533100000000001</v>
      </c>
      <c r="E23" s="3">
        <f t="shared" si="3"/>
        <v>201.77260273972604</v>
      </c>
      <c r="F23" s="3">
        <f t="shared" si="2"/>
        <v>807.09</v>
      </c>
    </row>
    <row r="24" spans="1:6" ht="13">
      <c r="A24" s="1" t="s">
        <v>23</v>
      </c>
      <c r="B24" s="2">
        <v>6</v>
      </c>
      <c r="C24" s="3">
        <v>10668</v>
      </c>
      <c r="D24" s="4">
        <f t="shared" si="1"/>
        <v>5.5295300000000003</v>
      </c>
      <c r="E24" s="3">
        <f t="shared" si="3"/>
        <v>204.59178082191781</v>
      </c>
      <c r="F24" s="3">
        <f t="shared" si="2"/>
        <v>818.37</v>
      </c>
    </row>
    <row r="25" spans="1:6" ht="13">
      <c r="A25" s="1" t="s">
        <v>23</v>
      </c>
      <c r="B25" s="2">
        <v>8</v>
      </c>
      <c r="C25" s="3">
        <v>11361</v>
      </c>
      <c r="D25" s="4">
        <f t="shared" si="1"/>
        <v>5.8887200000000002</v>
      </c>
      <c r="E25" s="3">
        <f t="shared" si="3"/>
        <v>217.88219178082193</v>
      </c>
      <c r="F25" s="3">
        <f t="shared" si="2"/>
        <v>871.53</v>
      </c>
    </row>
    <row r="26" spans="1:6" ht="13">
      <c r="A26" s="2"/>
      <c r="B26" s="2">
        <v>10</v>
      </c>
      <c r="C26" s="3">
        <v>11949</v>
      </c>
      <c r="D26" s="4">
        <f t="shared" si="1"/>
        <v>6.1935099999999998</v>
      </c>
      <c r="E26" s="3">
        <f t="shared" si="3"/>
        <v>229.15890410958903</v>
      </c>
      <c r="F26" s="3">
        <f t="shared" si="2"/>
        <v>916.64</v>
      </c>
    </row>
    <row r="27" spans="1:6" ht="13">
      <c r="B27" s="2">
        <v>11</v>
      </c>
      <c r="C27" s="3">
        <v>12720</v>
      </c>
      <c r="D27" s="4">
        <f t="shared" si="1"/>
        <v>6.5931100000000002</v>
      </c>
      <c r="E27" s="3">
        <f t="shared" si="3"/>
        <v>243.94520547945203</v>
      </c>
      <c r="F27" s="3">
        <f t="shared" si="2"/>
        <v>975.78</v>
      </c>
    </row>
    <row r="28" spans="1:6" ht="13">
      <c r="D28" s="4" t="s">
        <v>23</v>
      </c>
      <c r="F28" s="3" t="s">
        <v>23</v>
      </c>
    </row>
    <row r="29" spans="1:6" ht="13">
      <c r="A29" s="1" t="s">
        <v>24</v>
      </c>
      <c r="B29" s="2">
        <v>11</v>
      </c>
      <c r="C29" s="3">
        <v>12720</v>
      </c>
      <c r="D29" s="4">
        <f t="shared" si="1"/>
        <v>6.5931100000000002</v>
      </c>
      <c r="E29" s="3">
        <f>SUM(C29/365*7)</f>
        <v>243.94520547945203</v>
      </c>
      <c r="F29" s="3">
        <f t="shared" si="2"/>
        <v>975.78</v>
      </c>
    </row>
    <row r="30" spans="1:6" ht="13">
      <c r="B30" s="2">
        <v>12</v>
      </c>
      <c r="C30" s="3">
        <v>12987</v>
      </c>
      <c r="D30" s="4">
        <f t="shared" si="1"/>
        <v>6.73149</v>
      </c>
      <c r="E30" s="3">
        <f>SUM(C30/365*7)</f>
        <v>249.06575342465754</v>
      </c>
      <c r="F30" s="3">
        <f t="shared" si="2"/>
        <v>996.26</v>
      </c>
    </row>
    <row r="31" spans="1:6" ht="13">
      <c r="B31" s="2">
        <v>13</v>
      </c>
      <c r="C31" s="3">
        <v>13335</v>
      </c>
      <c r="D31" s="4">
        <f t="shared" si="1"/>
        <v>6.9118899999999996</v>
      </c>
      <c r="E31" s="3">
        <f>SUM(C31/365*7)</f>
        <v>255.73972602739724</v>
      </c>
      <c r="F31" s="3">
        <f t="shared" si="2"/>
        <v>1022.96</v>
      </c>
    </row>
    <row r="32" spans="1:6" ht="13">
      <c r="D32" s="4" t="s">
        <v>23</v>
      </c>
      <c r="F32" s="3" t="s">
        <v>23</v>
      </c>
    </row>
    <row r="33" spans="1:6" ht="13">
      <c r="A33" s="1" t="s">
        <v>26</v>
      </c>
      <c r="B33" s="2">
        <v>14</v>
      </c>
      <c r="C33" s="3">
        <v>13581</v>
      </c>
      <c r="D33" s="4">
        <f t="shared" si="1"/>
        <v>7.03939</v>
      </c>
      <c r="E33" s="3">
        <f>SUM(C33/365*7)</f>
        <v>260.45753424657534</v>
      </c>
      <c r="F33" s="3">
        <f t="shared" si="2"/>
        <v>1041.83</v>
      </c>
    </row>
    <row r="34" spans="1:6" ht="13">
      <c r="B34" s="2">
        <v>15</v>
      </c>
      <c r="C34" s="3">
        <v>13863</v>
      </c>
      <c r="D34" s="4">
        <f t="shared" si="1"/>
        <v>7.1855399999999996</v>
      </c>
      <c r="E34" s="3">
        <f>SUM(C34/365*7)</f>
        <v>265.86575342465756</v>
      </c>
      <c r="F34" s="3">
        <f t="shared" si="2"/>
        <v>1063.46</v>
      </c>
    </row>
    <row r="35" spans="1:6" ht="13">
      <c r="B35" s="2">
        <v>16</v>
      </c>
      <c r="C35" s="3">
        <v>14196</v>
      </c>
      <c r="D35" s="4">
        <f t="shared" si="1"/>
        <v>7.3581799999999999</v>
      </c>
      <c r="E35" s="3">
        <f>SUM(C35/365*7)</f>
        <v>272.25205479452052</v>
      </c>
      <c r="F35" s="3">
        <f t="shared" si="2"/>
        <v>1089.01</v>
      </c>
    </row>
    <row r="36" spans="1:6" ht="13">
      <c r="B36" s="2">
        <v>17</v>
      </c>
      <c r="C36" s="3">
        <v>14532</v>
      </c>
      <c r="D36" s="4">
        <f t="shared" si="1"/>
        <v>7.5323000000000002</v>
      </c>
      <c r="E36" s="3">
        <f>SUM(C36/365*7)</f>
        <v>278.6958904109589</v>
      </c>
      <c r="F36" s="3">
        <f t="shared" si="2"/>
        <v>1114.78</v>
      </c>
    </row>
    <row r="37" spans="1:6" ht="13">
      <c r="D37" s="4" t="s">
        <v>23</v>
      </c>
      <c r="F37" s="3" t="s">
        <v>23</v>
      </c>
    </row>
    <row r="38" spans="1:6" ht="13">
      <c r="A38" s="1" t="s">
        <v>27</v>
      </c>
      <c r="B38" s="2">
        <v>18</v>
      </c>
      <c r="C38" s="3">
        <v>14817</v>
      </c>
      <c r="D38" s="4">
        <f t="shared" si="1"/>
        <v>7.6800699999999997</v>
      </c>
      <c r="E38" s="3">
        <f>SUM(C38/365*7)</f>
        <v>284.16164383561647</v>
      </c>
      <c r="F38" s="3">
        <f t="shared" si="2"/>
        <v>1136.6500000000001</v>
      </c>
    </row>
    <row r="39" spans="1:6" ht="13">
      <c r="B39" s="2">
        <v>19</v>
      </c>
      <c r="C39" s="3">
        <v>15372</v>
      </c>
      <c r="D39" s="4">
        <f t="shared" si="1"/>
        <v>7.9676999999999998</v>
      </c>
      <c r="E39" s="3">
        <f>SUM(C39/365*7)</f>
        <v>294.80547945205478</v>
      </c>
      <c r="F39" s="3">
        <f t="shared" si="2"/>
        <v>1179.22</v>
      </c>
    </row>
    <row r="40" spans="1:6" ht="13">
      <c r="B40" s="2">
        <v>20</v>
      </c>
      <c r="C40" s="3">
        <v>15933</v>
      </c>
      <c r="D40" s="4">
        <f t="shared" si="1"/>
        <v>8.2585099999999994</v>
      </c>
      <c r="E40" s="3">
        <f>SUM(C40/365*7)</f>
        <v>305.56438356164381</v>
      </c>
      <c r="F40" s="3">
        <f t="shared" si="2"/>
        <v>1222.26</v>
      </c>
    </row>
    <row r="41" spans="1:6" ht="13">
      <c r="B41" s="2">
        <v>21</v>
      </c>
      <c r="C41" s="3">
        <v>16515</v>
      </c>
      <c r="D41" s="4">
        <f t="shared" si="1"/>
        <v>8.5601400000000005</v>
      </c>
      <c r="E41" s="3">
        <f>SUM(C41/365*7)</f>
        <v>316.72602739726028</v>
      </c>
      <c r="F41" s="3">
        <f t="shared" si="2"/>
        <v>1266.9000000000001</v>
      </c>
    </row>
    <row r="42" spans="1:6" ht="13">
      <c r="D42" s="4" t="s">
        <v>23</v>
      </c>
      <c r="F42" s="3" t="s">
        <v>23</v>
      </c>
    </row>
    <row r="43" spans="1:6" ht="13">
      <c r="A43" s="1" t="s">
        <v>28</v>
      </c>
      <c r="B43" s="2">
        <v>22</v>
      </c>
      <c r="C43" s="3">
        <v>16944</v>
      </c>
      <c r="D43" s="4">
        <f t="shared" si="1"/>
        <v>8.7825000000000006</v>
      </c>
      <c r="E43" s="3">
        <f>SUM(C43/365*7)</f>
        <v>324.95342465753424</v>
      </c>
      <c r="F43" s="3">
        <f t="shared" si="2"/>
        <v>1299.81</v>
      </c>
    </row>
    <row r="44" spans="1:6" ht="13">
      <c r="B44" s="2">
        <v>23</v>
      </c>
      <c r="C44" s="3">
        <v>17442</v>
      </c>
      <c r="D44" s="4">
        <f t="shared" si="1"/>
        <v>9.04068</v>
      </c>
      <c r="E44" s="3">
        <f>SUM(C44/365*7)</f>
        <v>334.50410958904109</v>
      </c>
      <c r="F44" s="3">
        <f t="shared" si="2"/>
        <v>1338.02</v>
      </c>
    </row>
    <row r="45" spans="1:6" ht="13">
      <c r="B45" s="2">
        <v>24</v>
      </c>
      <c r="C45" s="3">
        <v>18012</v>
      </c>
      <c r="D45" s="4">
        <f t="shared" si="1"/>
        <v>9.3360800000000008</v>
      </c>
      <c r="E45" s="3">
        <f>SUM(C45/365*7)</f>
        <v>345.43561643835619</v>
      </c>
      <c r="F45" s="3">
        <f t="shared" si="2"/>
        <v>1381.74</v>
      </c>
    </row>
    <row r="46" spans="1:6" ht="13">
      <c r="B46" s="2">
        <v>25</v>
      </c>
      <c r="C46" s="3">
        <v>18582</v>
      </c>
      <c r="D46" s="4">
        <f t="shared" si="1"/>
        <v>9.6315500000000007</v>
      </c>
      <c r="E46" s="3">
        <f>SUM(C46/365*7)</f>
        <v>356.36712328767123</v>
      </c>
      <c r="F46" s="3">
        <f t="shared" si="2"/>
        <v>1425.47</v>
      </c>
    </row>
    <row r="47" spans="1:6" ht="13">
      <c r="D47" s="4" t="s">
        <v>23</v>
      </c>
      <c r="F47" s="3" t="s">
        <v>23</v>
      </c>
    </row>
    <row r="48" spans="1:6" ht="13">
      <c r="A48" s="1" t="s">
        <v>29</v>
      </c>
      <c r="B48" s="2">
        <v>26</v>
      </c>
      <c r="C48" s="3">
        <v>19185</v>
      </c>
      <c r="D48" s="4">
        <f t="shared" si="1"/>
        <v>9.9441199999999998</v>
      </c>
      <c r="E48" s="3">
        <f>SUM(C48/365*7)</f>
        <v>367.93150684931504</v>
      </c>
      <c r="F48" s="3">
        <f t="shared" si="2"/>
        <v>1471.73</v>
      </c>
    </row>
    <row r="49" spans="1:6" ht="13">
      <c r="B49" s="2">
        <v>27</v>
      </c>
      <c r="C49" s="3">
        <v>19824</v>
      </c>
      <c r="D49" s="4">
        <f t="shared" si="1"/>
        <v>10.27534</v>
      </c>
      <c r="E49" s="3">
        <f>SUM(C49/365*7)</f>
        <v>380.18630136986303</v>
      </c>
      <c r="F49" s="3">
        <f t="shared" si="2"/>
        <v>1520.75</v>
      </c>
    </row>
    <row r="50" spans="1:6" ht="13">
      <c r="B50" s="2">
        <v>28</v>
      </c>
      <c r="C50" s="3">
        <v>20469</v>
      </c>
      <c r="D50" s="4">
        <f t="shared" si="1"/>
        <v>10.609590000000001</v>
      </c>
      <c r="E50" s="3">
        <f>SUM(C50/365*7)</f>
        <v>392.55616438356168</v>
      </c>
      <c r="F50" s="3">
        <f t="shared" si="2"/>
        <v>1570.22</v>
      </c>
    </row>
    <row r="51" spans="1:6" ht="13">
      <c r="B51" s="2"/>
      <c r="C51" s="3"/>
      <c r="D51" s="4" t="s">
        <v>23</v>
      </c>
      <c r="E51" s="3"/>
      <c r="F51" s="3" t="s">
        <v>23</v>
      </c>
    </row>
    <row r="52" spans="1:6" ht="13">
      <c r="A52" s="9" t="s">
        <v>31</v>
      </c>
      <c r="B52" s="9"/>
      <c r="C52" s="11"/>
      <c r="D52" s="4" t="s">
        <v>23</v>
      </c>
      <c r="F52" s="3" t="s">
        <v>23</v>
      </c>
    </row>
    <row r="53" spans="1:6" ht="13">
      <c r="A53" s="8" t="s">
        <v>0</v>
      </c>
      <c r="B53" s="8" t="s">
        <v>1</v>
      </c>
      <c r="C53" s="8" t="s">
        <v>2</v>
      </c>
      <c r="D53" s="8" t="s">
        <v>3</v>
      </c>
      <c r="E53" s="8" t="s">
        <v>5</v>
      </c>
      <c r="F53" s="8" t="s">
        <v>4</v>
      </c>
    </row>
    <row r="54" spans="1:6" ht="13">
      <c r="A54" s="1" t="s">
        <v>6</v>
      </c>
      <c r="B54" s="2">
        <v>29</v>
      </c>
      <c r="C54" s="3">
        <v>21282</v>
      </c>
      <c r="D54" s="4">
        <f t="shared" si="1"/>
        <v>11.03101</v>
      </c>
      <c r="E54" s="3">
        <f>SUM(C54/365*7)</f>
        <v>408.14794520547946</v>
      </c>
      <c r="F54" s="3">
        <f t="shared" si="2"/>
        <v>1632.59</v>
      </c>
    </row>
    <row r="55" spans="1:6" ht="13">
      <c r="B55" s="2">
        <v>30</v>
      </c>
      <c r="C55" s="3">
        <v>21993</v>
      </c>
      <c r="D55" s="4">
        <f t="shared" si="1"/>
        <v>11.39953</v>
      </c>
      <c r="E55" s="3">
        <f>SUM(C55/365*7)</f>
        <v>421.78356164383564</v>
      </c>
      <c r="F55" s="3">
        <f t="shared" si="2"/>
        <v>1687.13</v>
      </c>
    </row>
    <row r="56" spans="1:6" ht="13">
      <c r="B56" s="2">
        <v>31</v>
      </c>
      <c r="C56" s="3">
        <v>22689</v>
      </c>
      <c r="D56" s="4">
        <f t="shared" si="1"/>
        <v>11.760339999999999</v>
      </c>
      <c r="E56" s="3">
        <f>SUM(C56/365*7)</f>
        <v>435.13150684931509</v>
      </c>
      <c r="F56" s="3">
        <f t="shared" si="2"/>
        <v>1740.53</v>
      </c>
    </row>
    <row r="57" spans="1:6" ht="13">
      <c r="D57" s="4" t="s">
        <v>23</v>
      </c>
      <c r="F57" s="3" t="s">
        <v>23</v>
      </c>
    </row>
    <row r="58" spans="1:6" ht="13">
      <c r="A58" s="1" t="s">
        <v>7</v>
      </c>
      <c r="B58" s="2">
        <v>32</v>
      </c>
      <c r="C58" s="3">
        <v>23358</v>
      </c>
      <c r="D58" s="4">
        <f t="shared" si="1"/>
        <v>12.107089999999999</v>
      </c>
      <c r="E58" s="3">
        <f>SUM(C58/365*7)</f>
        <v>447.96164383561643</v>
      </c>
      <c r="F58" s="3">
        <f t="shared" si="2"/>
        <v>1791.85</v>
      </c>
    </row>
    <row r="59" spans="1:6" ht="13">
      <c r="B59" s="2">
        <v>33</v>
      </c>
      <c r="C59" s="3">
        <v>24048</v>
      </c>
      <c r="D59" s="4">
        <f t="shared" si="1"/>
        <v>12.464729999999999</v>
      </c>
      <c r="E59" s="3">
        <f>SUM(C59/365*7)</f>
        <v>461.19452054794522</v>
      </c>
      <c r="F59" s="3">
        <f t="shared" si="2"/>
        <v>1844.78</v>
      </c>
    </row>
    <row r="60" spans="1:6" ht="13">
      <c r="B60" s="2">
        <v>34</v>
      </c>
      <c r="C60" s="3">
        <v>24726</v>
      </c>
      <c r="D60" s="4">
        <f t="shared" si="1"/>
        <v>12.81615</v>
      </c>
      <c r="E60" s="3">
        <f>SUM(C60/365*7)</f>
        <v>474.19726027397257</v>
      </c>
      <c r="F60" s="3">
        <f t="shared" si="2"/>
        <v>1896.79</v>
      </c>
    </row>
    <row r="61" spans="1:6" ht="13">
      <c r="D61" s="4" t="s">
        <v>23</v>
      </c>
      <c r="F61" s="3" t="s">
        <v>23</v>
      </c>
    </row>
    <row r="62" spans="1:6" ht="13">
      <c r="D62" s="4" t="s">
        <v>23</v>
      </c>
      <c r="F62" s="3" t="s">
        <v>23</v>
      </c>
    </row>
    <row r="63" spans="1:6" ht="13">
      <c r="A63" s="9" t="s">
        <v>32</v>
      </c>
      <c r="B63" s="9"/>
      <c r="C63" s="11"/>
      <c r="D63" s="4" t="s">
        <v>23</v>
      </c>
      <c r="F63" s="3" t="s">
        <v>23</v>
      </c>
    </row>
    <row r="64" spans="1:6" ht="13">
      <c r="A64" s="8" t="s">
        <v>0</v>
      </c>
      <c r="B64" s="8" t="s">
        <v>1</v>
      </c>
      <c r="C64" s="8" t="s">
        <v>2</v>
      </c>
      <c r="D64" s="8" t="s">
        <v>3</v>
      </c>
      <c r="E64" s="8" t="s">
        <v>5</v>
      </c>
      <c r="F64" s="8" t="s">
        <v>4</v>
      </c>
    </row>
    <row r="65" spans="1:6" ht="13">
      <c r="A65" s="1" t="s">
        <v>8</v>
      </c>
      <c r="B65" s="2">
        <v>33</v>
      </c>
      <c r="C65" s="3">
        <v>24048</v>
      </c>
      <c r="D65" s="4">
        <f t="shared" si="1"/>
        <v>12.464729999999999</v>
      </c>
      <c r="E65" s="3">
        <f>SUM(C65/365*7)</f>
        <v>461.19452054794522</v>
      </c>
      <c r="F65" s="3">
        <f t="shared" si="2"/>
        <v>1844.78</v>
      </c>
    </row>
    <row r="66" spans="1:6" ht="13">
      <c r="B66" s="2">
        <v>34</v>
      </c>
      <c r="C66" s="3">
        <v>24726</v>
      </c>
      <c r="D66" s="4">
        <f t="shared" si="1"/>
        <v>12.81615</v>
      </c>
      <c r="E66" s="3">
        <f>SUM(C66/365*7)</f>
        <v>474.19726027397257</v>
      </c>
      <c r="F66" s="3">
        <f t="shared" si="2"/>
        <v>1896.79</v>
      </c>
    </row>
    <row r="67" spans="1:6" ht="13">
      <c r="B67" s="2">
        <v>35</v>
      </c>
      <c r="C67" s="3">
        <v>25245</v>
      </c>
      <c r="D67" s="4">
        <f t="shared" si="1"/>
        <v>13.085140000000001</v>
      </c>
      <c r="E67" s="3">
        <f>SUM(C67/365*7)</f>
        <v>484.15068493150682</v>
      </c>
      <c r="F67" s="3">
        <f t="shared" si="2"/>
        <v>1936.6</v>
      </c>
    </row>
    <row r="68" spans="1:6" ht="13">
      <c r="B68" s="2">
        <v>36</v>
      </c>
      <c r="C68" s="3">
        <v>25911</v>
      </c>
      <c r="D68" s="4">
        <f t="shared" si="1"/>
        <v>13.430339999999999</v>
      </c>
      <c r="E68" s="3">
        <f>SUM(C68/365*7)</f>
        <v>496.92328767123291</v>
      </c>
      <c r="F68" s="3">
        <f t="shared" si="2"/>
        <v>1987.69</v>
      </c>
    </row>
    <row r="69" spans="1:6" ht="13">
      <c r="B69" s="2"/>
      <c r="D69" s="4" t="s">
        <v>23</v>
      </c>
      <c r="F69" s="3" t="s">
        <v>23</v>
      </c>
    </row>
    <row r="70" spans="1:6" ht="13">
      <c r="A70" s="1" t="s">
        <v>9</v>
      </c>
      <c r="B70" s="2">
        <v>35</v>
      </c>
      <c r="C70" s="3">
        <v>25245</v>
      </c>
      <c r="D70" s="4">
        <f t="shared" si="1"/>
        <v>13.085140000000001</v>
      </c>
      <c r="E70" s="3">
        <f>SUM(C70/365*7)</f>
        <v>484.15068493150682</v>
      </c>
      <c r="F70" s="3">
        <f t="shared" si="2"/>
        <v>1936.6</v>
      </c>
    </row>
    <row r="71" spans="1:6" ht="13">
      <c r="B71" s="2">
        <v>36</v>
      </c>
      <c r="C71" s="3">
        <v>25911</v>
      </c>
      <c r="D71" s="4">
        <f t="shared" si="1"/>
        <v>13.430339999999999</v>
      </c>
      <c r="E71" s="3">
        <f>SUM(C71/365*7)</f>
        <v>496.92328767123291</v>
      </c>
      <c r="F71" s="3">
        <f t="shared" si="2"/>
        <v>1987.69</v>
      </c>
    </row>
    <row r="72" spans="1:6" ht="13">
      <c r="B72" s="2">
        <v>37</v>
      </c>
      <c r="C72" s="3">
        <v>26640</v>
      </c>
      <c r="D72" s="4">
        <f t="shared" si="1"/>
        <v>13.80824</v>
      </c>
      <c r="E72" s="3">
        <f>SUM(C72/365*7)</f>
        <v>510.90410958904113</v>
      </c>
      <c r="F72" s="3">
        <f t="shared" si="2"/>
        <v>2043.62</v>
      </c>
    </row>
    <row r="73" spans="1:6" ht="13">
      <c r="B73" s="2">
        <v>38</v>
      </c>
      <c r="C73" s="3">
        <v>27420</v>
      </c>
      <c r="D73" s="4">
        <f t="shared" si="1"/>
        <v>14.2125</v>
      </c>
      <c r="E73" s="3">
        <f>SUM(C73/365*7)</f>
        <v>525.86301369863008</v>
      </c>
      <c r="F73" s="3">
        <f t="shared" si="2"/>
        <v>2103.4499999999998</v>
      </c>
    </row>
    <row r="74" spans="1:6" ht="13">
      <c r="A74" s="5"/>
      <c r="B74" s="5"/>
      <c r="C74" s="5"/>
      <c r="D74" s="4" t="s">
        <v>23</v>
      </c>
      <c r="E74" s="5"/>
      <c r="F74" s="3" t="s">
        <v>23</v>
      </c>
    </row>
    <row r="75" spans="1:6" ht="13">
      <c r="A75" s="1" t="s">
        <v>10</v>
      </c>
      <c r="B75" s="2">
        <v>38</v>
      </c>
      <c r="C75" s="3">
        <v>27420</v>
      </c>
      <c r="D75" s="4">
        <f t="shared" ref="D75:D114" si="4">ROUND(F75/148,5)</f>
        <v>14.2125</v>
      </c>
      <c r="E75" s="3">
        <f>SUM(C75/365*7)</f>
        <v>525.86301369863008</v>
      </c>
      <c r="F75" s="3">
        <f t="shared" ref="F75:F114" si="5">ROUND(C75*28/365,2)</f>
        <v>2103.4499999999998</v>
      </c>
    </row>
    <row r="76" spans="1:6" ht="13">
      <c r="B76" s="2">
        <v>39</v>
      </c>
      <c r="C76" s="3">
        <v>28320</v>
      </c>
      <c r="D76" s="4">
        <f t="shared" si="4"/>
        <v>14.678990000000001</v>
      </c>
      <c r="E76" s="3">
        <f>SUM(C76/365*7)</f>
        <v>543.1232876712329</v>
      </c>
      <c r="F76" s="3">
        <f t="shared" si="5"/>
        <v>2172.4899999999998</v>
      </c>
    </row>
    <row r="77" spans="1:6" ht="13">
      <c r="B77" s="2">
        <v>40</v>
      </c>
      <c r="C77" s="3">
        <v>29067</v>
      </c>
      <c r="D77" s="4">
        <f t="shared" si="4"/>
        <v>15.06622</v>
      </c>
      <c r="E77" s="3">
        <f>SUM(C77/365*7)</f>
        <v>557.44931506849321</v>
      </c>
      <c r="F77" s="3">
        <f t="shared" si="5"/>
        <v>2229.8000000000002</v>
      </c>
    </row>
    <row r="78" spans="1:6" ht="13">
      <c r="B78" s="2">
        <v>41</v>
      </c>
      <c r="C78" s="3">
        <v>29835</v>
      </c>
      <c r="D78" s="4">
        <f t="shared" si="4"/>
        <v>15.464259999999999</v>
      </c>
      <c r="E78" s="3">
        <f>SUM(C78/365*7)</f>
        <v>572.17808219178073</v>
      </c>
      <c r="F78" s="3">
        <f t="shared" si="5"/>
        <v>2288.71</v>
      </c>
    </row>
    <row r="79" spans="1:6" ht="13">
      <c r="D79" s="4" t="s">
        <v>23</v>
      </c>
      <c r="F79" s="3" t="s">
        <v>23</v>
      </c>
    </row>
    <row r="80" spans="1:6" ht="13">
      <c r="A80" s="1" t="s">
        <v>11</v>
      </c>
      <c r="B80" s="2">
        <v>41</v>
      </c>
      <c r="C80" s="3">
        <v>29835</v>
      </c>
      <c r="D80" s="4">
        <f t="shared" si="4"/>
        <v>15.464259999999999</v>
      </c>
      <c r="E80" s="3">
        <f>SUM(C80/365*7)</f>
        <v>572.17808219178073</v>
      </c>
      <c r="F80" s="3">
        <f t="shared" si="5"/>
        <v>2288.71</v>
      </c>
    </row>
    <row r="81" spans="1:6" ht="13">
      <c r="B81" s="2">
        <v>42</v>
      </c>
      <c r="C81" s="3">
        <v>30594</v>
      </c>
      <c r="D81" s="4">
        <f t="shared" si="4"/>
        <v>15.857699999999999</v>
      </c>
      <c r="E81" s="3">
        <f>SUM(C81/365*7)</f>
        <v>586.73424657534247</v>
      </c>
      <c r="F81" s="3">
        <f t="shared" si="5"/>
        <v>2346.94</v>
      </c>
    </row>
    <row r="82" spans="1:6" ht="13">
      <c r="B82" s="2">
        <v>43</v>
      </c>
      <c r="C82" s="3">
        <v>31356</v>
      </c>
      <c r="D82" s="4">
        <f t="shared" si="4"/>
        <v>16.25264</v>
      </c>
      <c r="E82" s="3">
        <f>SUM(C82/365*7)</f>
        <v>601.3479452054795</v>
      </c>
      <c r="F82" s="3">
        <f t="shared" si="5"/>
        <v>2405.39</v>
      </c>
    </row>
    <row r="83" spans="1:6" ht="13">
      <c r="B83" s="2">
        <v>44</v>
      </c>
      <c r="C83" s="3">
        <v>32127</v>
      </c>
      <c r="D83" s="4">
        <f t="shared" si="4"/>
        <v>16.6523</v>
      </c>
      <c r="E83" s="3">
        <f>SUM(C83/365*7)</f>
        <v>616.13424657534256</v>
      </c>
      <c r="F83" s="3">
        <f t="shared" si="5"/>
        <v>2464.54</v>
      </c>
    </row>
    <row r="84" spans="1:6" ht="13">
      <c r="D84" s="4" t="s">
        <v>23</v>
      </c>
      <c r="F84" s="3" t="s">
        <v>23</v>
      </c>
    </row>
    <row r="85" spans="1:6" ht="13">
      <c r="A85" s="1" t="s">
        <v>12</v>
      </c>
      <c r="B85" s="2">
        <v>44</v>
      </c>
      <c r="C85" s="3">
        <v>32127</v>
      </c>
      <c r="D85" s="4">
        <f t="shared" si="4"/>
        <v>16.6523</v>
      </c>
      <c r="E85" s="3">
        <f>SUM(C85/365*7)</f>
        <v>616.13424657534256</v>
      </c>
      <c r="F85" s="3">
        <f t="shared" si="5"/>
        <v>2464.54</v>
      </c>
    </row>
    <row r="86" spans="1:6" ht="13">
      <c r="B86" s="2">
        <v>45</v>
      </c>
      <c r="C86" s="3">
        <v>32847</v>
      </c>
      <c r="D86" s="4">
        <f t="shared" si="4"/>
        <v>17.025469999999999</v>
      </c>
      <c r="E86" s="3">
        <f>SUM(C86/365*7)</f>
        <v>629.9424657534247</v>
      </c>
      <c r="F86" s="3">
        <f t="shared" si="5"/>
        <v>2519.77</v>
      </c>
    </row>
    <row r="87" spans="1:6" ht="13">
      <c r="B87" s="2">
        <v>46</v>
      </c>
      <c r="C87" s="3">
        <v>33642</v>
      </c>
      <c r="D87" s="4">
        <f t="shared" si="4"/>
        <v>17.437570000000001</v>
      </c>
      <c r="E87" s="3">
        <f>SUM(C87/365*7)</f>
        <v>645.18904109589039</v>
      </c>
      <c r="F87" s="3">
        <f t="shared" si="5"/>
        <v>2580.7600000000002</v>
      </c>
    </row>
    <row r="88" spans="1:6" ht="13">
      <c r="B88" s="2">
        <v>47</v>
      </c>
      <c r="C88" s="3">
        <v>34413</v>
      </c>
      <c r="D88" s="4">
        <f t="shared" si="4"/>
        <v>17.837160000000001</v>
      </c>
      <c r="E88" s="3">
        <f>SUM(C88/365*7)</f>
        <v>659.97534246575344</v>
      </c>
      <c r="F88" s="3">
        <f t="shared" si="5"/>
        <v>2639.9</v>
      </c>
    </row>
    <row r="89" spans="1:6" ht="13">
      <c r="D89" s="4" t="s">
        <v>23</v>
      </c>
      <c r="F89" s="3" t="s">
        <v>23</v>
      </c>
    </row>
    <row r="90" spans="1:6" ht="13">
      <c r="A90" s="1" t="s">
        <v>13</v>
      </c>
      <c r="B90" s="2">
        <v>46</v>
      </c>
      <c r="C90" s="3">
        <v>33642</v>
      </c>
      <c r="D90" s="4">
        <f t="shared" si="4"/>
        <v>17.437570000000001</v>
      </c>
      <c r="E90" s="3">
        <f>SUM(C90/365*7)</f>
        <v>645.18904109589039</v>
      </c>
      <c r="F90" s="3">
        <f t="shared" si="5"/>
        <v>2580.7600000000002</v>
      </c>
    </row>
    <row r="91" spans="1:6" ht="13">
      <c r="B91" s="2">
        <v>47</v>
      </c>
      <c r="C91" s="3">
        <v>34413</v>
      </c>
      <c r="D91" s="4">
        <f t="shared" si="4"/>
        <v>17.837160000000001</v>
      </c>
      <c r="E91" s="3">
        <f>SUM(C91/365*7)</f>
        <v>659.97534246575344</v>
      </c>
      <c r="F91" s="3">
        <f t="shared" si="5"/>
        <v>2639.9</v>
      </c>
    </row>
    <row r="92" spans="1:6" ht="13">
      <c r="B92" s="2">
        <v>48</v>
      </c>
      <c r="C92" s="3">
        <v>35181</v>
      </c>
      <c r="D92" s="4">
        <f t="shared" si="4"/>
        <v>18.23527</v>
      </c>
      <c r="E92" s="3">
        <f>SUM(C92/365*7)</f>
        <v>674.70410958904108</v>
      </c>
      <c r="F92" s="3">
        <f t="shared" si="5"/>
        <v>2698.82</v>
      </c>
    </row>
    <row r="93" spans="1:6" ht="13">
      <c r="B93" s="2">
        <v>49</v>
      </c>
      <c r="C93" s="3">
        <v>35934</v>
      </c>
      <c r="D93" s="4">
        <f t="shared" si="4"/>
        <v>18.625540000000001</v>
      </c>
      <c r="E93" s="3">
        <f>SUM(C93/365*7)</f>
        <v>689.14520547945199</v>
      </c>
      <c r="F93" s="3">
        <f t="shared" si="5"/>
        <v>2756.58</v>
      </c>
    </row>
    <row r="94" spans="1:6" ht="13">
      <c r="D94" s="4" t="s">
        <v>23</v>
      </c>
      <c r="F94" s="3" t="s">
        <v>23</v>
      </c>
    </row>
    <row r="95" spans="1:6" ht="13">
      <c r="D95" s="4" t="s">
        <v>23</v>
      </c>
      <c r="F95" s="3" t="s">
        <v>23</v>
      </c>
    </row>
    <row r="96" spans="1:6" ht="13">
      <c r="A96" s="9" t="s">
        <v>33</v>
      </c>
      <c r="B96" s="9"/>
      <c r="C96" s="11"/>
      <c r="D96" s="4" t="s">
        <v>23</v>
      </c>
      <c r="F96" s="3" t="s">
        <v>23</v>
      </c>
    </row>
    <row r="97" spans="1:6" ht="13">
      <c r="A97" s="8" t="s">
        <v>0</v>
      </c>
      <c r="B97" s="8" t="s">
        <v>1</v>
      </c>
      <c r="C97" s="8" t="s">
        <v>2</v>
      </c>
      <c r="D97" s="8" t="s">
        <v>3</v>
      </c>
      <c r="E97" s="8" t="s">
        <v>5</v>
      </c>
      <c r="F97" s="8" t="s">
        <v>4</v>
      </c>
    </row>
    <row r="98" spans="1:6" ht="13">
      <c r="A98" s="1" t="s">
        <v>35</v>
      </c>
      <c r="B98" s="2" t="s">
        <v>23</v>
      </c>
      <c r="C98" s="3">
        <v>35178</v>
      </c>
      <c r="D98" s="4">
        <f t="shared" si="4"/>
        <v>18.233720000000002</v>
      </c>
      <c r="E98" s="3">
        <f>SUM(C98/365*7)</f>
        <v>674.64657534246578</v>
      </c>
      <c r="F98" s="3">
        <f t="shared" si="5"/>
        <v>2698.59</v>
      </c>
    </row>
    <row r="99" spans="1:6" ht="13">
      <c r="B99" s="2" t="s">
        <v>23</v>
      </c>
      <c r="C99" s="3">
        <v>35919</v>
      </c>
      <c r="D99" s="4">
        <f t="shared" si="4"/>
        <v>18.61777</v>
      </c>
      <c r="E99" s="3">
        <f>SUM(C99/365*7)</f>
        <v>688.85753424657537</v>
      </c>
      <c r="F99" s="3">
        <f t="shared" si="5"/>
        <v>2755.43</v>
      </c>
    </row>
    <row r="100" spans="1:6" ht="13">
      <c r="B100" s="2" t="s">
        <v>23</v>
      </c>
      <c r="C100" s="3">
        <v>36675</v>
      </c>
      <c r="D100" s="4">
        <f t="shared" si="4"/>
        <v>19.009589999999999</v>
      </c>
      <c r="E100" s="3">
        <f>SUM(C100/365*7)</f>
        <v>703.35616438356169</v>
      </c>
      <c r="F100" s="3">
        <f t="shared" si="5"/>
        <v>2813.42</v>
      </c>
    </row>
    <row r="101" spans="1:6" ht="13">
      <c r="B101" s="2"/>
      <c r="C101" s="3">
        <v>37341</v>
      </c>
      <c r="D101" s="4">
        <f t="shared" si="4"/>
        <v>19.354859999999999</v>
      </c>
      <c r="E101" s="3">
        <f>SUM(C101/365*7)</f>
        <v>716.12876712328762</v>
      </c>
      <c r="F101" s="3">
        <f t="shared" si="5"/>
        <v>2864.52</v>
      </c>
    </row>
    <row r="102" spans="1:6" ht="13">
      <c r="B102" s="2"/>
      <c r="C102" s="3">
        <v>38016</v>
      </c>
      <c r="D102" s="4">
        <f t="shared" si="4"/>
        <v>19.704730000000001</v>
      </c>
      <c r="E102" s="3">
        <f>SUM(C102/365*7)</f>
        <v>729.07397260273967</v>
      </c>
      <c r="F102" s="3">
        <f t="shared" si="5"/>
        <v>2916.3</v>
      </c>
    </row>
    <row r="103" spans="1:6" ht="13">
      <c r="D103" s="4" t="s">
        <v>23</v>
      </c>
      <c r="F103" s="3" t="s">
        <v>23</v>
      </c>
    </row>
    <row r="104" spans="1:6" ht="13">
      <c r="A104" s="1" t="s">
        <v>36</v>
      </c>
      <c r="B104" s="2" t="s">
        <v>23</v>
      </c>
      <c r="C104" s="3">
        <v>37440</v>
      </c>
      <c r="D104" s="4">
        <f t="shared" si="4"/>
        <v>19.40615</v>
      </c>
      <c r="E104" s="3">
        <f>SUM(C104/365*7)</f>
        <v>718.02739726027391</v>
      </c>
      <c r="F104" s="3">
        <f t="shared" si="5"/>
        <v>2872.11</v>
      </c>
    </row>
    <row r="105" spans="1:6" ht="13">
      <c r="B105" s="2" t="s">
        <v>23</v>
      </c>
      <c r="C105" s="3">
        <v>38100</v>
      </c>
      <c r="D105" s="4">
        <f t="shared" si="4"/>
        <v>19.748239999999999</v>
      </c>
      <c r="E105" s="3">
        <f>SUM(C105/365*7)</f>
        <v>730.68493150684935</v>
      </c>
      <c r="F105" s="3">
        <f t="shared" si="5"/>
        <v>2922.74</v>
      </c>
    </row>
    <row r="106" spans="1:6" ht="13">
      <c r="B106" s="2" t="s">
        <v>23</v>
      </c>
      <c r="C106" s="3">
        <v>38778</v>
      </c>
      <c r="D106" s="4">
        <f t="shared" si="4"/>
        <v>20.09966</v>
      </c>
      <c r="E106" s="3">
        <f>SUM(C106/365*7)</f>
        <v>743.68767123287671</v>
      </c>
      <c r="F106" s="3">
        <f t="shared" si="5"/>
        <v>2974.75</v>
      </c>
    </row>
    <row r="107" spans="1:6" ht="13">
      <c r="C107" s="3">
        <v>39453</v>
      </c>
      <c r="D107" s="4">
        <f t="shared" si="4"/>
        <v>20.449529999999999</v>
      </c>
      <c r="E107" s="3">
        <f>SUM(C107/365*7)</f>
        <v>756.63287671232877</v>
      </c>
      <c r="F107" s="3">
        <f t="shared" si="5"/>
        <v>3026.53</v>
      </c>
    </row>
    <row r="108" spans="1:6" ht="13">
      <c r="C108" s="3">
        <v>40122</v>
      </c>
      <c r="D108" s="4">
        <f t="shared" si="4"/>
        <v>20.796279999999999</v>
      </c>
      <c r="E108" s="3">
        <f>SUM(C108/365*7)</f>
        <v>769.46301369863011</v>
      </c>
      <c r="F108" s="3">
        <f t="shared" si="5"/>
        <v>3077.85</v>
      </c>
    </row>
    <row r="109" spans="1:6" ht="13">
      <c r="D109" s="4" t="s">
        <v>23</v>
      </c>
      <c r="F109" s="3" t="s">
        <v>23</v>
      </c>
    </row>
    <row r="110" spans="1:6" ht="13">
      <c r="A110" s="1" t="s">
        <v>36</v>
      </c>
      <c r="B110" s="2" t="s">
        <v>23</v>
      </c>
      <c r="C110" s="3">
        <v>39624</v>
      </c>
      <c r="D110" s="4">
        <f t="shared" si="4"/>
        <v>20.538180000000001</v>
      </c>
      <c r="E110" s="3">
        <f>SUM(C110/365*7)</f>
        <v>759.9123287671232</v>
      </c>
      <c r="F110" s="3">
        <f t="shared" si="5"/>
        <v>3039.65</v>
      </c>
    </row>
    <row r="111" spans="1:6" ht="13">
      <c r="B111" s="2" t="s">
        <v>23</v>
      </c>
      <c r="C111" s="3">
        <v>40296</v>
      </c>
      <c r="D111" s="4">
        <f t="shared" si="4"/>
        <v>20.886489999999998</v>
      </c>
      <c r="E111" s="3">
        <f>SUM(C111/365*7)</f>
        <v>772.80000000000007</v>
      </c>
      <c r="F111" s="3">
        <f t="shared" si="5"/>
        <v>3091.2</v>
      </c>
    </row>
    <row r="112" spans="1:6" ht="13">
      <c r="B112" s="2" t="s">
        <v>23</v>
      </c>
      <c r="C112" s="3">
        <v>40977</v>
      </c>
      <c r="D112" s="4">
        <f t="shared" si="4"/>
        <v>21.239460000000001</v>
      </c>
      <c r="E112" s="3">
        <f>SUM(C112/365*7)</f>
        <v>785.86027397260273</v>
      </c>
      <c r="F112" s="3">
        <f t="shared" si="5"/>
        <v>3143.44</v>
      </c>
    </row>
    <row r="113" spans="3:6" ht="13">
      <c r="C113" s="3">
        <v>41634</v>
      </c>
      <c r="D113" s="4">
        <f t="shared" si="4"/>
        <v>21.58</v>
      </c>
      <c r="E113" s="3">
        <f>SUM(C113/365*7)</f>
        <v>798.46027397260275</v>
      </c>
      <c r="F113" s="3">
        <f t="shared" si="5"/>
        <v>3193.84</v>
      </c>
    </row>
    <row r="114" spans="3:6" ht="13">
      <c r="C114" s="3">
        <v>42312</v>
      </c>
      <c r="D114" s="4">
        <f t="shared" si="4"/>
        <v>21.931419999999999</v>
      </c>
      <c r="E114" s="3">
        <f>SUM(C114/365*7)</f>
        <v>811.46301369863011</v>
      </c>
      <c r="F114" s="3">
        <f t="shared" si="5"/>
        <v>3245.85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"/>
  <dimension ref="A1:F114"/>
  <sheetViews>
    <sheetView workbookViewId="0">
      <selection activeCell="D13" sqref="D13"/>
    </sheetView>
  </sheetViews>
  <sheetFormatPr defaultRowHeight="12.5"/>
  <cols>
    <col min="3" max="3" width="11.1796875" customWidth="1"/>
    <col min="6" max="6" width="10.7265625" customWidth="1"/>
  </cols>
  <sheetData>
    <row r="1" spans="1:6" ht="25">
      <c r="A1" s="10" t="s">
        <v>25</v>
      </c>
      <c r="B1" s="10"/>
      <c r="C1" s="10"/>
    </row>
    <row r="5" spans="1:6" ht="15.5">
      <c r="A5" s="12" t="s">
        <v>37</v>
      </c>
      <c r="B5" s="12"/>
      <c r="C5" s="12"/>
      <c r="D5" s="12"/>
      <c r="E5" s="12"/>
      <c r="F5" s="12"/>
    </row>
    <row r="6" spans="1:6" ht="13">
      <c r="A6" s="7"/>
      <c r="B6" s="7"/>
      <c r="C6" s="7"/>
      <c r="D6" s="7"/>
      <c r="E6" s="7"/>
      <c r="F6" s="7"/>
    </row>
    <row r="7" spans="1:6" ht="13">
      <c r="A7" s="9" t="s">
        <v>14</v>
      </c>
      <c r="B7" s="9"/>
      <c r="C7" s="9"/>
      <c r="D7" s="9"/>
      <c r="E7" s="9"/>
      <c r="F7" s="9"/>
    </row>
    <row r="9" spans="1:6" ht="13">
      <c r="A9" s="8" t="s">
        <v>0</v>
      </c>
      <c r="B9" s="8" t="s">
        <v>1</v>
      </c>
      <c r="C9" s="8" t="s">
        <v>2</v>
      </c>
      <c r="D9" s="8" t="s">
        <v>3</v>
      </c>
      <c r="E9" s="8" t="s">
        <v>5</v>
      </c>
      <c r="F9" s="8" t="s">
        <v>4</v>
      </c>
    </row>
    <row r="10" spans="1:6" ht="13">
      <c r="A10" s="1" t="s">
        <v>15</v>
      </c>
      <c r="B10" s="2">
        <v>4</v>
      </c>
      <c r="C10" s="3">
        <v>9834</v>
      </c>
      <c r="D10" s="4">
        <f t="shared" ref="D10:D15" si="0">SUM(C10/365*7/37)</f>
        <v>5.0972232506479083</v>
      </c>
      <c r="E10" s="3">
        <f t="shared" ref="E10:E15" si="1">SUM(C10/365*7)</f>
        <v>188.59726027397261</v>
      </c>
      <c r="F10" s="3">
        <f t="shared" ref="F10:F15" si="2">SUM(C10/365*28)</f>
        <v>754.38904109589043</v>
      </c>
    </row>
    <row r="11" spans="1:6" ht="13">
      <c r="A11" s="1" t="s">
        <v>16</v>
      </c>
      <c r="B11" s="2">
        <v>5</v>
      </c>
      <c r="C11" s="3">
        <v>10068</v>
      </c>
      <c r="D11" s="4">
        <f t="shared" si="0"/>
        <v>5.2185116623472787</v>
      </c>
      <c r="E11" s="3">
        <f t="shared" si="1"/>
        <v>193.0849315068493</v>
      </c>
      <c r="F11" s="3">
        <f t="shared" si="2"/>
        <v>772.33972602739721</v>
      </c>
    </row>
    <row r="12" spans="1:6" ht="13">
      <c r="A12" s="1" t="s">
        <v>17</v>
      </c>
      <c r="B12" s="2">
        <v>6</v>
      </c>
      <c r="C12" s="3">
        <v>10308</v>
      </c>
      <c r="D12" s="4">
        <f t="shared" si="0"/>
        <v>5.342910033320992</v>
      </c>
      <c r="E12" s="3">
        <f t="shared" si="1"/>
        <v>197.68767123287671</v>
      </c>
      <c r="F12" s="3">
        <f t="shared" si="2"/>
        <v>790.75068493150684</v>
      </c>
    </row>
    <row r="13" spans="1:6" ht="13">
      <c r="A13" s="1" t="s">
        <v>18</v>
      </c>
      <c r="B13" s="2">
        <v>7</v>
      </c>
      <c r="C13" s="3">
        <v>10641</v>
      </c>
      <c r="D13" s="4">
        <f t="shared" si="0"/>
        <v>5.5155127730470195</v>
      </c>
      <c r="E13" s="3">
        <f t="shared" si="1"/>
        <v>204.07397260273973</v>
      </c>
      <c r="F13" s="3">
        <f t="shared" si="2"/>
        <v>816.29589041095892</v>
      </c>
    </row>
    <row r="14" spans="1:6" ht="13">
      <c r="A14" s="1" t="s">
        <v>19</v>
      </c>
      <c r="B14" s="2">
        <v>8</v>
      </c>
      <c r="C14" s="3">
        <v>10977</v>
      </c>
      <c r="D14" s="4">
        <f t="shared" si="0"/>
        <v>5.6896704924102179</v>
      </c>
      <c r="E14" s="3">
        <f t="shared" si="1"/>
        <v>210.51780821917808</v>
      </c>
      <c r="F14" s="3">
        <f t="shared" si="2"/>
        <v>842.07123287671232</v>
      </c>
    </row>
    <row r="15" spans="1:6" ht="13">
      <c r="A15" s="1" t="s">
        <v>20</v>
      </c>
      <c r="B15" s="2">
        <v>9</v>
      </c>
      <c r="C15" s="3">
        <v>11310</v>
      </c>
      <c r="D15" s="4">
        <f t="shared" si="0"/>
        <v>5.8622732321362463</v>
      </c>
      <c r="E15" s="3">
        <f t="shared" si="1"/>
        <v>216.9041095890411</v>
      </c>
      <c r="F15" s="3">
        <f t="shared" si="2"/>
        <v>867.61643835616439</v>
      </c>
    </row>
    <row r="18" spans="1:6" ht="13">
      <c r="A18" s="9" t="s">
        <v>21</v>
      </c>
      <c r="B18" s="9"/>
      <c r="C18" s="9"/>
      <c r="D18" s="9"/>
      <c r="E18" s="9"/>
      <c r="F18" s="9"/>
    </row>
    <row r="20" spans="1:6" ht="13">
      <c r="A20" s="9" t="s">
        <v>30</v>
      </c>
      <c r="B20" s="9"/>
      <c r="C20" s="7"/>
    </row>
    <row r="21" spans="1:6" ht="13">
      <c r="A21" s="8" t="s">
        <v>0</v>
      </c>
      <c r="B21" s="8" t="s">
        <v>1</v>
      </c>
      <c r="C21" s="8" t="s">
        <v>2</v>
      </c>
      <c r="D21" s="8" t="s">
        <v>3</v>
      </c>
      <c r="E21" s="8" t="s">
        <v>5</v>
      </c>
      <c r="F21" s="8" t="s">
        <v>4</v>
      </c>
    </row>
    <row r="22" spans="1:6" ht="13">
      <c r="A22" s="1" t="s">
        <v>22</v>
      </c>
      <c r="B22" s="2">
        <v>4</v>
      </c>
      <c r="C22" s="3">
        <v>9834</v>
      </c>
      <c r="D22" s="4">
        <f>SUM(C22/365*7/37)</f>
        <v>5.0972232506479083</v>
      </c>
      <c r="E22" s="3">
        <f t="shared" ref="E22:E27" si="3">SUM(C22/365*7)</f>
        <v>188.59726027397261</v>
      </c>
      <c r="F22" s="3">
        <f t="shared" ref="F22:F27" si="4">SUM(C22/365*28)</f>
        <v>754.38904109589043</v>
      </c>
    </row>
    <row r="23" spans="1:6" ht="13">
      <c r="A23" s="1" t="s">
        <v>23</v>
      </c>
      <c r="B23" s="2">
        <v>5</v>
      </c>
      <c r="C23" s="3">
        <v>10068</v>
      </c>
      <c r="D23" s="4">
        <f t="shared" ref="D23:D60" si="5">SUM(C23/365*7/37)</f>
        <v>5.2185116623472787</v>
      </c>
      <c r="E23" s="3">
        <f t="shared" si="3"/>
        <v>193.0849315068493</v>
      </c>
      <c r="F23" s="3">
        <f t="shared" si="4"/>
        <v>772.33972602739721</v>
      </c>
    </row>
    <row r="24" spans="1:6" ht="13">
      <c r="A24" s="1" t="s">
        <v>23</v>
      </c>
      <c r="B24" s="2">
        <v>6</v>
      </c>
      <c r="C24" s="3">
        <v>10308</v>
      </c>
      <c r="D24" s="4">
        <f t="shared" si="5"/>
        <v>5.342910033320992</v>
      </c>
      <c r="E24" s="3">
        <f t="shared" si="3"/>
        <v>197.68767123287671</v>
      </c>
      <c r="F24" s="3">
        <f t="shared" si="4"/>
        <v>790.75068493150684</v>
      </c>
    </row>
    <row r="25" spans="1:6" ht="13">
      <c r="A25" s="1" t="s">
        <v>23</v>
      </c>
      <c r="B25" s="2">
        <v>8</v>
      </c>
      <c r="C25" s="3">
        <v>10977</v>
      </c>
      <c r="D25" s="4">
        <f t="shared" si="5"/>
        <v>5.6896704924102179</v>
      </c>
      <c r="E25" s="3">
        <f t="shared" si="3"/>
        <v>210.51780821917808</v>
      </c>
      <c r="F25" s="3">
        <f t="shared" si="4"/>
        <v>842.07123287671232</v>
      </c>
    </row>
    <row r="26" spans="1:6" ht="13">
      <c r="A26" s="2"/>
      <c r="B26" s="2">
        <v>10</v>
      </c>
      <c r="C26" s="3">
        <v>11544</v>
      </c>
      <c r="D26" s="4">
        <f t="shared" si="5"/>
        <v>5.9835616438356167</v>
      </c>
      <c r="E26" s="3">
        <f t="shared" si="3"/>
        <v>221.39178082191782</v>
      </c>
      <c r="F26" s="3">
        <f t="shared" si="4"/>
        <v>885.56712328767128</v>
      </c>
    </row>
    <row r="27" spans="1:6" ht="13">
      <c r="B27" s="2">
        <v>11</v>
      </c>
      <c r="C27" s="3">
        <v>12291</v>
      </c>
      <c r="D27" s="4">
        <f t="shared" si="5"/>
        <v>6.3707515734912992</v>
      </c>
      <c r="E27" s="3">
        <f t="shared" si="3"/>
        <v>235.71780821917807</v>
      </c>
      <c r="F27" s="3">
        <f t="shared" si="4"/>
        <v>942.87123287671227</v>
      </c>
    </row>
    <row r="29" spans="1:6" ht="13">
      <c r="A29" s="1" t="s">
        <v>24</v>
      </c>
      <c r="B29" s="2">
        <v>11</v>
      </c>
      <c r="C29" s="3">
        <v>12291</v>
      </c>
      <c r="D29" s="4">
        <f t="shared" si="5"/>
        <v>6.3707515734912992</v>
      </c>
      <c r="E29" s="3">
        <f>SUM(C29/365*7)</f>
        <v>235.71780821917807</v>
      </c>
      <c r="F29" s="3">
        <f>SUM(C29/365*28)</f>
        <v>942.87123287671227</v>
      </c>
    </row>
    <row r="30" spans="1:6" ht="13">
      <c r="B30" s="2">
        <v>12</v>
      </c>
      <c r="C30" s="3">
        <v>12549</v>
      </c>
      <c r="D30" s="4">
        <f t="shared" si="5"/>
        <v>6.504479822288042</v>
      </c>
      <c r="E30" s="3">
        <f>SUM(C30/365*7)</f>
        <v>240.66575342465754</v>
      </c>
      <c r="F30" s="3">
        <f>SUM(C30/365*28)</f>
        <v>962.66301369863015</v>
      </c>
    </row>
    <row r="31" spans="1:6" ht="13">
      <c r="B31" s="2">
        <v>13</v>
      </c>
      <c r="C31" s="3">
        <v>12885</v>
      </c>
      <c r="D31" s="4">
        <f t="shared" si="5"/>
        <v>6.6786375416512405</v>
      </c>
      <c r="E31" s="3">
        <f>SUM(C31/365*7)</f>
        <v>247.10958904109589</v>
      </c>
      <c r="F31" s="3">
        <f>SUM(C31/365*28)</f>
        <v>988.43835616438355</v>
      </c>
    </row>
    <row r="33" spans="1:6" ht="13">
      <c r="A33" s="1" t="s">
        <v>26</v>
      </c>
      <c r="B33" s="2">
        <v>14</v>
      </c>
      <c r="C33" s="3">
        <v>13122</v>
      </c>
      <c r="D33" s="4">
        <f t="shared" si="5"/>
        <v>6.8014809329877819</v>
      </c>
      <c r="E33" s="3">
        <f>SUM(C33/365*7)</f>
        <v>251.65479452054794</v>
      </c>
      <c r="F33" s="3">
        <f>SUM(C33/365*28)</f>
        <v>1006.6191780821918</v>
      </c>
    </row>
    <row r="34" spans="1:6" ht="13">
      <c r="B34" s="2">
        <v>15</v>
      </c>
      <c r="C34" s="3">
        <v>13395</v>
      </c>
      <c r="D34" s="4">
        <f t="shared" si="5"/>
        <v>6.9429840799703815</v>
      </c>
      <c r="E34" s="3">
        <f>SUM(C34/365*7)</f>
        <v>256.89041095890411</v>
      </c>
      <c r="F34" s="3">
        <f>SUM(C34/365*28)</f>
        <v>1027.5616438356165</v>
      </c>
    </row>
    <row r="35" spans="1:6" ht="13">
      <c r="B35" s="2">
        <v>16</v>
      </c>
      <c r="C35" s="3">
        <v>13716</v>
      </c>
      <c r="D35" s="4">
        <f t="shared" si="5"/>
        <v>7.1093669011477232</v>
      </c>
      <c r="E35" s="3">
        <f>SUM(C35/365*7)</f>
        <v>263.04657534246576</v>
      </c>
      <c r="F35" s="3">
        <f>SUM(C35/365*28)</f>
        <v>1052.186301369863</v>
      </c>
    </row>
    <row r="36" spans="1:6" ht="13">
      <c r="B36" s="2">
        <v>17</v>
      </c>
      <c r="C36" s="3">
        <v>14040</v>
      </c>
      <c r="D36" s="4">
        <f t="shared" si="5"/>
        <v>7.2773047019622368</v>
      </c>
      <c r="E36" s="3">
        <f>SUM(C36/365*7)</f>
        <v>269.26027397260276</v>
      </c>
      <c r="F36" s="3">
        <f>SUM(C36/365*28)</f>
        <v>1077.041095890411</v>
      </c>
    </row>
    <row r="38" spans="1:6" ht="13">
      <c r="A38" s="1" t="s">
        <v>27</v>
      </c>
      <c r="B38" s="2">
        <v>18</v>
      </c>
      <c r="C38" s="3">
        <v>14316</v>
      </c>
      <c r="D38" s="4">
        <f t="shared" si="5"/>
        <v>7.4203628285820056</v>
      </c>
      <c r="E38" s="3">
        <f>SUM(C38/365*7)</f>
        <v>274.55342465753421</v>
      </c>
      <c r="F38" s="3">
        <f>SUM(C38/365*28)</f>
        <v>1098.2136986301368</v>
      </c>
    </row>
    <row r="39" spans="1:6" ht="13">
      <c r="B39" s="2">
        <v>19</v>
      </c>
      <c r="C39" s="3">
        <v>14853</v>
      </c>
      <c r="D39" s="4">
        <f t="shared" si="5"/>
        <v>7.69870418363569</v>
      </c>
      <c r="E39" s="3">
        <f>SUM(C39/365*7)</f>
        <v>284.85205479452054</v>
      </c>
      <c r="F39" s="3">
        <f>SUM(C39/365*28)</f>
        <v>1139.4082191780822</v>
      </c>
    </row>
    <row r="40" spans="1:6" ht="13">
      <c r="B40" s="2">
        <v>20</v>
      </c>
      <c r="C40" s="3">
        <v>15393</v>
      </c>
      <c r="D40" s="4">
        <f t="shared" si="5"/>
        <v>7.9786005183265454</v>
      </c>
      <c r="E40" s="3">
        <f>SUM(C40/365*7)</f>
        <v>295.20821917808217</v>
      </c>
      <c r="F40" s="3">
        <f>SUM(C40/365*28)</f>
        <v>1180.8328767123287</v>
      </c>
    </row>
    <row r="41" spans="1:6" ht="13">
      <c r="B41" s="2">
        <v>21</v>
      </c>
      <c r="C41" s="3">
        <v>15957</v>
      </c>
      <c r="D41" s="4">
        <f t="shared" si="5"/>
        <v>8.2709366901147714</v>
      </c>
      <c r="E41" s="3">
        <f>SUM(C41/365*7)</f>
        <v>306.02465753424656</v>
      </c>
      <c r="F41" s="3">
        <f>SUM(C41/365*28)</f>
        <v>1224.0986301369862</v>
      </c>
    </row>
    <row r="43" spans="1:6" ht="13">
      <c r="A43" s="1" t="s">
        <v>28</v>
      </c>
      <c r="B43" s="2">
        <v>22</v>
      </c>
      <c r="C43" s="3">
        <v>16371</v>
      </c>
      <c r="D43" s="4">
        <f t="shared" si="5"/>
        <v>8.485523880044429</v>
      </c>
      <c r="E43" s="3">
        <f>SUM(C43/365*7)</f>
        <v>313.96438356164384</v>
      </c>
      <c r="F43" s="3">
        <f>SUM(C43/365*28)</f>
        <v>1255.8575342465754</v>
      </c>
    </row>
    <row r="44" spans="1:6" ht="13">
      <c r="B44" s="2">
        <v>23</v>
      </c>
      <c r="C44" s="3">
        <v>16851</v>
      </c>
      <c r="D44" s="4">
        <f t="shared" si="5"/>
        <v>8.7343206219918539</v>
      </c>
      <c r="E44" s="3">
        <f>SUM(C44/365*7)</f>
        <v>323.1698630136986</v>
      </c>
      <c r="F44" s="3">
        <f>SUM(C44/365*28)</f>
        <v>1292.6794520547944</v>
      </c>
    </row>
    <row r="45" spans="1:6" ht="13">
      <c r="B45" s="2">
        <v>24</v>
      </c>
      <c r="C45" s="3">
        <v>17403</v>
      </c>
      <c r="D45" s="4">
        <f t="shared" si="5"/>
        <v>9.0204368752313968</v>
      </c>
      <c r="E45" s="3">
        <f>SUM(C45/365*7)</f>
        <v>333.75616438356167</v>
      </c>
      <c r="F45" s="3">
        <f>SUM(C45/365*28)</f>
        <v>1335.0246575342467</v>
      </c>
    </row>
    <row r="46" spans="1:6" ht="13">
      <c r="B46" s="2">
        <v>25</v>
      </c>
      <c r="C46" s="3">
        <v>17955</v>
      </c>
      <c r="D46" s="4">
        <f t="shared" si="5"/>
        <v>9.306553128470938</v>
      </c>
      <c r="E46" s="3">
        <f>SUM(C46/365*7)</f>
        <v>344.34246575342468</v>
      </c>
      <c r="F46" s="3">
        <f>SUM(C46/365*28)</f>
        <v>1377.3698630136987</v>
      </c>
    </row>
    <row r="48" spans="1:6" ht="13">
      <c r="A48" s="1" t="s">
        <v>29</v>
      </c>
      <c r="B48" s="2">
        <v>26</v>
      </c>
      <c r="C48" s="3">
        <v>18537</v>
      </c>
      <c r="D48" s="4">
        <f t="shared" si="5"/>
        <v>9.6082191780821908</v>
      </c>
      <c r="E48" s="3">
        <f>SUM(C48/365*7)</f>
        <v>355.50410958904109</v>
      </c>
      <c r="F48" s="3">
        <f>SUM(C48/365*28)</f>
        <v>1422.0164383561644</v>
      </c>
    </row>
    <row r="49" spans="1:6" ht="13">
      <c r="B49" s="2">
        <v>27</v>
      </c>
      <c r="C49" s="3">
        <v>19155</v>
      </c>
      <c r="D49" s="4">
        <f t="shared" si="5"/>
        <v>9.9285449833395027</v>
      </c>
      <c r="E49" s="3">
        <f>SUM(C49/365*7)</f>
        <v>367.35616438356163</v>
      </c>
      <c r="F49" s="3">
        <f>SUM(C49/365*28)</f>
        <v>1469.4246575342465</v>
      </c>
    </row>
    <row r="50" spans="1:6" ht="13">
      <c r="B50" s="2">
        <v>28</v>
      </c>
      <c r="C50" s="3">
        <v>19776</v>
      </c>
      <c r="D50" s="4">
        <f t="shared" si="5"/>
        <v>10.250425768233987</v>
      </c>
      <c r="E50" s="3">
        <f>SUM(C50/365*7)</f>
        <v>379.26575342465753</v>
      </c>
      <c r="F50" s="3">
        <f>SUM(C50/365*28)</f>
        <v>1517.0630136986301</v>
      </c>
    </row>
    <row r="51" spans="1:6" ht="13">
      <c r="B51" s="2"/>
      <c r="C51" s="3"/>
      <c r="D51" s="4"/>
      <c r="E51" s="3"/>
      <c r="F51" s="3"/>
    </row>
    <row r="52" spans="1:6" ht="13">
      <c r="A52" s="9" t="s">
        <v>31</v>
      </c>
      <c r="B52" s="9"/>
      <c r="C52" s="11"/>
    </row>
    <row r="53" spans="1:6" ht="13">
      <c r="A53" s="8" t="s">
        <v>0</v>
      </c>
      <c r="B53" s="8" t="s">
        <v>1</v>
      </c>
      <c r="C53" s="8" t="s">
        <v>2</v>
      </c>
      <c r="D53" s="8" t="s">
        <v>3</v>
      </c>
      <c r="E53" s="8" t="s">
        <v>5</v>
      </c>
      <c r="F53" s="8" t="s">
        <v>4</v>
      </c>
    </row>
    <row r="54" spans="1:6" ht="13">
      <c r="A54" s="1" t="s">
        <v>6</v>
      </c>
      <c r="B54" s="2">
        <v>29</v>
      </c>
      <c r="C54" s="3">
        <v>20562</v>
      </c>
      <c r="D54" s="4">
        <f t="shared" si="5"/>
        <v>10.657830433172899</v>
      </c>
      <c r="E54" s="3">
        <f>SUM(C54/365*7)</f>
        <v>394.33972602739726</v>
      </c>
      <c r="F54" s="3">
        <f>SUM(C54/365*28)</f>
        <v>1577.358904109589</v>
      </c>
    </row>
    <row r="55" spans="1:6" ht="13">
      <c r="B55" s="2">
        <v>30</v>
      </c>
      <c r="C55" s="3">
        <v>21249</v>
      </c>
      <c r="D55" s="4">
        <f t="shared" si="5"/>
        <v>11.013920770085154</v>
      </c>
      <c r="E55" s="3">
        <f>SUM(C55/365*7)</f>
        <v>407.51506849315069</v>
      </c>
      <c r="F55" s="3">
        <f>SUM(C55/365*28)</f>
        <v>1630.0602739726028</v>
      </c>
    </row>
    <row r="56" spans="1:6" ht="13">
      <c r="B56" s="2">
        <v>31</v>
      </c>
      <c r="C56" s="3">
        <v>21921</v>
      </c>
      <c r="D56" s="4">
        <f t="shared" si="5"/>
        <v>11.36223620881155</v>
      </c>
      <c r="E56" s="3">
        <f>SUM(C56/365*7)</f>
        <v>420.40273972602739</v>
      </c>
      <c r="F56" s="3">
        <f>SUM(C56/365*28)</f>
        <v>1681.6109589041096</v>
      </c>
    </row>
    <row r="58" spans="1:6" ht="13">
      <c r="A58" s="1" t="s">
        <v>7</v>
      </c>
      <c r="B58" s="2">
        <v>32</v>
      </c>
      <c r="C58" s="3">
        <v>22569</v>
      </c>
      <c r="D58" s="4">
        <f t="shared" si="5"/>
        <v>11.698111810440578</v>
      </c>
      <c r="E58" s="3">
        <f>SUM(C58/365*7)</f>
        <v>432.8301369863014</v>
      </c>
      <c r="F58" s="3">
        <f>SUM(C58/365*28)</f>
        <v>1731.3205479452056</v>
      </c>
    </row>
    <row r="59" spans="1:6" ht="13">
      <c r="B59" s="2">
        <v>33</v>
      </c>
      <c r="C59" s="3">
        <v>23235</v>
      </c>
      <c r="D59" s="4">
        <f t="shared" si="5"/>
        <v>12.043317289892633</v>
      </c>
      <c r="E59" s="3">
        <f>SUM(C59/365*7)</f>
        <v>445.60273972602744</v>
      </c>
      <c r="F59" s="3">
        <f>SUM(C59/365*28)</f>
        <v>1782.4109589041097</v>
      </c>
    </row>
    <row r="60" spans="1:6" ht="13">
      <c r="B60" s="2">
        <v>34</v>
      </c>
      <c r="C60" s="3">
        <v>23889</v>
      </c>
      <c r="D60" s="4">
        <f t="shared" si="5"/>
        <v>12.382302850796002</v>
      </c>
      <c r="E60" s="3">
        <f>SUM(C60/365*7)</f>
        <v>458.14520547945204</v>
      </c>
      <c r="F60" s="3">
        <f>SUM(C60/365*28)</f>
        <v>1832.5808219178082</v>
      </c>
    </row>
    <row r="63" spans="1:6" ht="13">
      <c r="A63" s="9" t="s">
        <v>32</v>
      </c>
      <c r="B63" s="9"/>
      <c r="C63" s="11"/>
    </row>
    <row r="64" spans="1:6" ht="13">
      <c r="A64" s="8" t="s">
        <v>0</v>
      </c>
      <c r="B64" s="8" t="s">
        <v>1</v>
      </c>
      <c r="C64" s="8" t="s">
        <v>2</v>
      </c>
      <c r="D64" s="8" t="s">
        <v>3</v>
      </c>
      <c r="E64" s="8" t="s">
        <v>5</v>
      </c>
      <c r="F64" s="8" t="s">
        <v>4</v>
      </c>
    </row>
    <row r="65" spans="1:6" ht="13">
      <c r="A65" s="1" t="s">
        <v>8</v>
      </c>
      <c r="B65" s="2">
        <v>33</v>
      </c>
      <c r="C65" s="3">
        <v>23235</v>
      </c>
      <c r="D65" s="4">
        <f t="shared" ref="D65:D93" si="6">SUM(C65/365*7/37)</f>
        <v>12.043317289892633</v>
      </c>
      <c r="E65" s="3">
        <f>SUM(C65/365*7)</f>
        <v>445.60273972602744</v>
      </c>
      <c r="F65" s="3">
        <f>SUM(C65/365*28)</f>
        <v>1782.4109589041097</v>
      </c>
    </row>
    <row r="66" spans="1:6" ht="13">
      <c r="B66" s="2">
        <v>34</v>
      </c>
      <c r="C66" s="3">
        <v>23889</v>
      </c>
      <c r="D66" s="4">
        <f t="shared" si="6"/>
        <v>12.382302850796002</v>
      </c>
      <c r="E66" s="3">
        <f>SUM(C66/365*7)</f>
        <v>458.14520547945204</v>
      </c>
      <c r="F66" s="3">
        <f>SUM(C66/365*28)</f>
        <v>1832.5808219178082</v>
      </c>
    </row>
    <row r="67" spans="1:6" ht="13">
      <c r="B67" s="2">
        <v>35</v>
      </c>
      <c r="C67" s="3">
        <v>24390</v>
      </c>
      <c r="D67" s="4">
        <f t="shared" si="6"/>
        <v>12.64198445020363</v>
      </c>
      <c r="E67" s="3">
        <f>SUM(C67/365*7)</f>
        <v>467.75342465753431</v>
      </c>
      <c r="F67" s="3">
        <f>SUM(C67/365*28)</f>
        <v>1871.0136986301372</v>
      </c>
    </row>
    <row r="68" spans="1:6" ht="13">
      <c r="B68" s="2">
        <v>36</v>
      </c>
      <c r="C68" s="3">
        <v>25035</v>
      </c>
      <c r="D68" s="4">
        <f t="shared" si="6"/>
        <v>12.976305072195482</v>
      </c>
      <c r="E68" s="3">
        <f>SUM(C68/365*7)</f>
        <v>480.12328767123284</v>
      </c>
      <c r="F68" s="3">
        <f>SUM(C68/365*28)</f>
        <v>1920.4931506849314</v>
      </c>
    </row>
    <row r="69" spans="1:6" ht="13">
      <c r="B69" s="2"/>
    </row>
    <row r="70" spans="1:6" ht="13">
      <c r="A70" s="1" t="s">
        <v>9</v>
      </c>
      <c r="B70" s="2">
        <v>35</v>
      </c>
      <c r="C70" s="3">
        <v>24390</v>
      </c>
      <c r="D70" s="4">
        <f t="shared" si="6"/>
        <v>12.64198445020363</v>
      </c>
      <c r="E70" s="3">
        <f>SUM(C70/365*7)</f>
        <v>467.75342465753431</v>
      </c>
      <c r="F70" s="3">
        <f>SUM(C70/365*28)</f>
        <v>1871.0136986301372</v>
      </c>
    </row>
    <row r="71" spans="1:6" ht="13">
      <c r="B71" s="2">
        <v>36</v>
      </c>
      <c r="C71" s="3">
        <v>25035</v>
      </c>
      <c r="D71" s="4">
        <f t="shared" si="6"/>
        <v>12.976305072195482</v>
      </c>
      <c r="E71" s="3">
        <f>SUM(C71/365*7)</f>
        <v>480.12328767123284</v>
      </c>
      <c r="F71" s="3">
        <f>SUM(C71/365*28)</f>
        <v>1920.4931506849314</v>
      </c>
    </row>
    <row r="72" spans="1:6" ht="13">
      <c r="B72" s="2">
        <v>37</v>
      </c>
      <c r="C72" s="3">
        <v>25740</v>
      </c>
      <c r="D72" s="4">
        <f t="shared" si="6"/>
        <v>13.341725286930767</v>
      </c>
      <c r="E72" s="3">
        <f>SUM(C72/365*7)</f>
        <v>493.64383561643837</v>
      </c>
      <c r="F72" s="3">
        <f>SUM(C72/365*28)</f>
        <v>1974.5753424657535</v>
      </c>
    </row>
    <row r="73" spans="1:6" ht="13">
      <c r="B73" s="2">
        <v>38</v>
      </c>
      <c r="C73" s="3">
        <v>26493</v>
      </c>
      <c r="D73" s="4">
        <f t="shared" si="6"/>
        <v>13.732025175860793</v>
      </c>
      <c r="E73" s="3">
        <f>SUM(C73/365*7)</f>
        <v>508.08493150684933</v>
      </c>
      <c r="F73" s="3">
        <f>SUM(C73/365*28)</f>
        <v>2032.3397260273973</v>
      </c>
    </row>
    <row r="74" spans="1:6">
      <c r="A74" s="5"/>
      <c r="B74" s="5"/>
      <c r="C74" s="5"/>
      <c r="D74" s="5"/>
      <c r="E74" s="5"/>
      <c r="F74" s="5"/>
    </row>
    <row r="75" spans="1:6" ht="13">
      <c r="A75" s="1" t="s">
        <v>10</v>
      </c>
      <c r="B75" s="2">
        <v>38</v>
      </c>
      <c r="C75" s="3">
        <v>26493</v>
      </c>
      <c r="D75" s="4">
        <f t="shared" si="6"/>
        <v>13.732025175860793</v>
      </c>
      <c r="E75" s="3">
        <f>SUM(C75/365*7)</f>
        <v>508.08493150684933</v>
      </c>
      <c r="F75" s="3">
        <f>SUM(C75/365*28)</f>
        <v>2032.3397260273973</v>
      </c>
    </row>
    <row r="76" spans="1:6" ht="13">
      <c r="B76" s="2">
        <v>39</v>
      </c>
      <c r="C76" s="3">
        <v>27363</v>
      </c>
      <c r="D76" s="4">
        <f t="shared" si="6"/>
        <v>14.182969270640502</v>
      </c>
      <c r="E76" s="3">
        <f>SUM(C76/365*7)</f>
        <v>524.76986301369857</v>
      </c>
      <c r="F76" s="3">
        <f>SUM(C76/365*28)</f>
        <v>2099.0794520547943</v>
      </c>
    </row>
    <row r="77" spans="1:6" ht="13">
      <c r="B77" s="2">
        <v>40</v>
      </c>
      <c r="C77" s="3">
        <v>28083</v>
      </c>
      <c r="D77" s="4">
        <f t="shared" si="6"/>
        <v>14.556164383561644</v>
      </c>
      <c r="E77" s="3">
        <f>SUM(C77/365*7)</f>
        <v>538.57808219178082</v>
      </c>
      <c r="F77" s="3">
        <f>SUM(C77/365*28)</f>
        <v>2154.3123287671233</v>
      </c>
    </row>
    <row r="78" spans="1:6" ht="13">
      <c r="B78" s="2">
        <v>41</v>
      </c>
      <c r="C78" s="3">
        <v>28827</v>
      </c>
      <c r="D78" s="4">
        <f t="shared" si="6"/>
        <v>14.941799333580157</v>
      </c>
      <c r="E78" s="3">
        <f>SUM(C78/365*7)</f>
        <v>552.84657534246583</v>
      </c>
      <c r="F78" s="3">
        <f>SUM(C78/365*28)</f>
        <v>2211.3863013698633</v>
      </c>
    </row>
    <row r="80" spans="1:6" ht="13">
      <c r="A80" s="1" t="s">
        <v>11</v>
      </c>
      <c r="B80" s="2">
        <v>41</v>
      </c>
      <c r="C80" s="3">
        <v>28827</v>
      </c>
      <c r="D80" s="4">
        <f t="shared" si="6"/>
        <v>14.941799333580157</v>
      </c>
      <c r="E80" s="3">
        <f>SUM(C80/365*7)</f>
        <v>552.84657534246583</v>
      </c>
      <c r="F80" s="3">
        <f>SUM(C80/365*28)</f>
        <v>2211.3863013698633</v>
      </c>
    </row>
    <row r="81" spans="1:6" ht="13">
      <c r="B81" s="2">
        <v>42</v>
      </c>
      <c r="C81" s="3">
        <v>29559</v>
      </c>
      <c r="D81" s="4">
        <f t="shared" si="6"/>
        <v>15.321214365049981</v>
      </c>
      <c r="E81" s="3">
        <f>SUM(C81/365*7)</f>
        <v>566.88493150684928</v>
      </c>
      <c r="F81" s="3">
        <f>SUM(C81/365*28)</f>
        <v>2267.5397260273971</v>
      </c>
    </row>
    <row r="82" spans="1:6" ht="13">
      <c r="B82" s="2">
        <v>43</v>
      </c>
      <c r="C82" s="3">
        <v>30297</v>
      </c>
      <c r="D82" s="4">
        <f t="shared" si="6"/>
        <v>15.70373935579415</v>
      </c>
      <c r="E82" s="3">
        <f>SUM(C82/365*7)</f>
        <v>581.03835616438357</v>
      </c>
      <c r="F82" s="3">
        <f>SUM(C82/365*28)</f>
        <v>2324.1534246575343</v>
      </c>
    </row>
    <row r="83" spans="1:6" ht="13">
      <c r="B83" s="2">
        <v>44</v>
      </c>
      <c r="C83" s="3">
        <v>31041</v>
      </c>
      <c r="D83" s="4">
        <f t="shared" si="6"/>
        <v>16.089374305812662</v>
      </c>
      <c r="E83" s="3">
        <f>SUM(C83/365*7)</f>
        <v>595.30684931506846</v>
      </c>
      <c r="F83" s="3">
        <f>SUM(C83/365*28)</f>
        <v>2381.2273972602738</v>
      </c>
    </row>
    <row r="85" spans="1:6" ht="13">
      <c r="A85" s="1" t="s">
        <v>12</v>
      </c>
      <c r="B85" s="2">
        <v>44</v>
      </c>
      <c r="C85" s="3">
        <v>31041</v>
      </c>
      <c r="D85" s="4">
        <f t="shared" si="6"/>
        <v>16.089374305812662</v>
      </c>
      <c r="E85" s="3">
        <f>SUM(C85/365*7)</f>
        <v>595.30684931506846</v>
      </c>
      <c r="F85" s="3">
        <f>SUM(C85/365*28)</f>
        <v>2381.2273972602738</v>
      </c>
    </row>
    <row r="86" spans="1:6" ht="13">
      <c r="B86" s="2">
        <v>45</v>
      </c>
      <c r="C86" s="3">
        <v>31737</v>
      </c>
      <c r="D86" s="4">
        <f t="shared" si="6"/>
        <v>16.450129581636432</v>
      </c>
      <c r="E86" s="3">
        <f>SUM(C86/365*7)</f>
        <v>608.65479452054797</v>
      </c>
      <c r="F86" s="3">
        <f>SUM(C86/365*28)</f>
        <v>2434.6191780821919</v>
      </c>
    </row>
    <row r="87" spans="1:6" ht="13">
      <c r="B87" s="2">
        <v>46</v>
      </c>
      <c r="C87" s="3">
        <v>32505</v>
      </c>
      <c r="D87" s="4">
        <f t="shared" si="6"/>
        <v>16.848204368752313</v>
      </c>
      <c r="E87" s="3">
        <f>SUM(C87/365*7)</f>
        <v>623.38356164383561</v>
      </c>
      <c r="F87" s="3">
        <f>SUM(C87/365*28)</f>
        <v>2493.5342465753424</v>
      </c>
    </row>
    <row r="88" spans="1:6" ht="13">
      <c r="B88" s="2">
        <v>47</v>
      </c>
      <c r="C88" s="3">
        <v>33249</v>
      </c>
      <c r="D88" s="4">
        <f t="shared" si="6"/>
        <v>17.233839318770823</v>
      </c>
      <c r="E88" s="3">
        <f>SUM(C88/365*7)</f>
        <v>637.6520547945205</v>
      </c>
      <c r="F88" s="3">
        <f>SUM(C88/365*28)</f>
        <v>2550.608219178082</v>
      </c>
    </row>
    <row r="90" spans="1:6" ht="13">
      <c r="A90" s="1" t="s">
        <v>13</v>
      </c>
      <c r="B90" s="2">
        <v>46</v>
      </c>
      <c r="C90" s="3">
        <v>32505</v>
      </c>
      <c r="D90" s="4">
        <f t="shared" si="6"/>
        <v>16.848204368752313</v>
      </c>
      <c r="E90" s="3">
        <f>SUM(C90/365*7)</f>
        <v>623.38356164383561</v>
      </c>
      <c r="F90" s="3">
        <f>SUM(C90/365*28)</f>
        <v>2493.5342465753424</v>
      </c>
    </row>
    <row r="91" spans="1:6" ht="13">
      <c r="B91" s="2">
        <v>47</v>
      </c>
      <c r="C91" s="3">
        <v>33249</v>
      </c>
      <c r="D91" s="4">
        <f t="shared" si="6"/>
        <v>17.233839318770823</v>
      </c>
      <c r="E91" s="3">
        <f>SUM(C91/365*7)</f>
        <v>637.6520547945205</v>
      </c>
      <c r="F91" s="3">
        <f>SUM(C91/365*28)</f>
        <v>2550.608219178082</v>
      </c>
    </row>
    <row r="92" spans="1:6" ht="13">
      <c r="B92" s="2">
        <v>48</v>
      </c>
      <c r="C92" s="3">
        <v>33990</v>
      </c>
      <c r="D92" s="4">
        <f t="shared" si="6"/>
        <v>17.617919289152166</v>
      </c>
      <c r="E92" s="3">
        <f>SUM(C92/365*7)</f>
        <v>651.86301369863008</v>
      </c>
      <c r="F92" s="3">
        <f>SUM(C92/365*28)</f>
        <v>2607.4520547945203</v>
      </c>
    </row>
    <row r="93" spans="1:6" ht="13">
      <c r="B93" s="2">
        <v>49</v>
      </c>
      <c r="C93" s="3">
        <v>34719</v>
      </c>
      <c r="D93" s="4">
        <f t="shared" si="6"/>
        <v>17.995779340984821</v>
      </c>
      <c r="E93" s="3">
        <f>SUM(C93/365*7)</f>
        <v>665.84383561643835</v>
      </c>
      <c r="F93" s="3">
        <f>SUM(C93/365*28)</f>
        <v>2663.3753424657534</v>
      </c>
    </row>
    <row r="96" spans="1:6" ht="13">
      <c r="A96" s="9" t="s">
        <v>33</v>
      </c>
      <c r="B96" s="9"/>
      <c r="C96" s="11"/>
    </row>
    <row r="97" spans="1:6" ht="13">
      <c r="A97" s="8" t="s">
        <v>0</v>
      </c>
      <c r="B97" s="8" t="s">
        <v>1</v>
      </c>
      <c r="C97" s="8" t="s">
        <v>2</v>
      </c>
      <c r="D97" s="8" t="s">
        <v>3</v>
      </c>
      <c r="E97" s="8" t="s">
        <v>5</v>
      </c>
      <c r="F97" s="8" t="s">
        <v>4</v>
      </c>
    </row>
    <row r="98" spans="1:6" ht="13">
      <c r="A98" s="1" t="s">
        <v>35</v>
      </c>
      <c r="B98" s="2" t="s">
        <v>23</v>
      </c>
      <c r="C98" s="3">
        <v>33987</v>
      </c>
      <c r="D98" s="4">
        <f t="shared" ref="D98:D114" si="7">SUM(C98/365*7/37)</f>
        <v>17.616364309514996</v>
      </c>
      <c r="E98" s="3">
        <f>SUM(C98/365*7)</f>
        <v>651.80547945205478</v>
      </c>
      <c r="F98" s="3">
        <f>SUM(C98/365*28)</f>
        <v>2607.2219178082191</v>
      </c>
    </row>
    <row r="99" spans="1:6" ht="13">
      <c r="B99" s="2" t="s">
        <v>23</v>
      </c>
      <c r="C99" s="3">
        <v>34704</v>
      </c>
      <c r="D99" s="4">
        <f t="shared" si="7"/>
        <v>17.988004442798964</v>
      </c>
      <c r="E99" s="3">
        <f>SUM(C99/365*7)</f>
        <v>665.55616438356162</v>
      </c>
      <c r="F99" s="3">
        <f>SUM(C99/365*28)</f>
        <v>2662.2246575342465</v>
      </c>
    </row>
    <row r="100" spans="1:6" ht="13">
      <c r="B100" s="2" t="s">
        <v>23</v>
      </c>
      <c r="C100" s="3">
        <v>35463</v>
      </c>
      <c r="D100" s="4">
        <f t="shared" si="7"/>
        <v>18.381414291003335</v>
      </c>
      <c r="E100" s="3">
        <f>SUM(C100/365*7)</f>
        <v>680.11232876712336</v>
      </c>
      <c r="F100" s="3">
        <f>SUM(C100/365*28)</f>
        <v>2720.4493150684934</v>
      </c>
    </row>
    <row r="101" spans="1:6" ht="13">
      <c r="B101" s="2"/>
      <c r="C101" s="3">
        <v>36078</v>
      </c>
      <c r="D101" s="4">
        <f t="shared" si="7"/>
        <v>18.700185116623473</v>
      </c>
      <c r="E101" s="3">
        <f>SUM(C101/365*7)</f>
        <v>691.90684931506848</v>
      </c>
      <c r="F101" s="3">
        <f>SUM(C101/365*28)</f>
        <v>2767.6273972602739</v>
      </c>
    </row>
    <row r="102" spans="1:6" ht="13">
      <c r="B102" s="2"/>
      <c r="C102" s="3">
        <v>36729</v>
      </c>
      <c r="D102" s="4">
        <f t="shared" si="7"/>
        <v>19.03761569788967</v>
      </c>
      <c r="E102" s="3">
        <f>SUM(C102/365*7)</f>
        <v>704.39178082191779</v>
      </c>
      <c r="F102" s="3">
        <f>SUM(C102/365*28)</f>
        <v>2817.5671232876712</v>
      </c>
    </row>
    <row r="104" spans="1:6" ht="13">
      <c r="A104" s="1" t="s">
        <v>36</v>
      </c>
      <c r="B104" s="2" t="s">
        <v>23</v>
      </c>
      <c r="C104" s="3">
        <v>36174</v>
      </c>
      <c r="D104" s="4">
        <f t="shared" si="7"/>
        <v>18.749944465012955</v>
      </c>
      <c r="E104" s="3">
        <f>SUM(C104/365*7)</f>
        <v>693.74794520547937</v>
      </c>
      <c r="F104" s="3">
        <f>SUM(C104/365*28)</f>
        <v>2774.9917808219175</v>
      </c>
    </row>
    <row r="105" spans="1:6" ht="13">
      <c r="B105" s="2" t="s">
        <v>23</v>
      </c>
      <c r="C105" s="3">
        <v>36813</v>
      </c>
      <c r="D105" s="4">
        <f t="shared" si="7"/>
        <v>19.081155127730469</v>
      </c>
      <c r="E105" s="3">
        <f>SUM(C105/365*7)</f>
        <v>706.00273972602736</v>
      </c>
      <c r="F105" s="3">
        <f>SUM(C105/365*28)</f>
        <v>2824.0109589041094</v>
      </c>
    </row>
    <row r="106" spans="1:6" ht="13">
      <c r="B106" s="2" t="s">
        <v>23</v>
      </c>
      <c r="C106" s="3">
        <v>37467</v>
      </c>
      <c r="D106" s="4">
        <f t="shared" si="7"/>
        <v>19.42014068863384</v>
      </c>
      <c r="E106" s="3">
        <f>SUM(C106/365*7)</f>
        <v>718.54520547945208</v>
      </c>
      <c r="F106" s="3">
        <f>SUM(C106/365*28)</f>
        <v>2874.1808219178083</v>
      </c>
    </row>
    <row r="107" spans="1:6" ht="13">
      <c r="C107" s="3">
        <v>36118</v>
      </c>
      <c r="D107" s="4">
        <f t="shared" si="7"/>
        <v>18.720918178452425</v>
      </c>
      <c r="E107" s="3">
        <f>SUM(C107/365*7)</f>
        <v>692.6739726027397</v>
      </c>
      <c r="F107" s="3">
        <f>SUM(C107/365*28)</f>
        <v>2770.6958904109588</v>
      </c>
    </row>
    <row r="108" spans="1:6" ht="13">
      <c r="C108" s="3">
        <v>38766</v>
      </c>
      <c r="D108" s="4">
        <f t="shared" si="7"/>
        <v>20.093446871529061</v>
      </c>
      <c r="E108" s="3">
        <f>SUM(C108/365*7)</f>
        <v>743.45753424657528</v>
      </c>
      <c r="F108" s="3">
        <f>SUM(C108/365*28)</f>
        <v>2973.8301369863011</v>
      </c>
    </row>
    <row r="110" spans="1:6" ht="13">
      <c r="A110" s="1" t="s">
        <v>36</v>
      </c>
      <c r="B110" s="2" t="s">
        <v>23</v>
      </c>
      <c r="C110" s="3">
        <v>38283</v>
      </c>
      <c r="D110" s="4">
        <f t="shared" si="7"/>
        <v>19.843095149944464</v>
      </c>
      <c r="E110" s="3">
        <f>SUM(C110/365*7)</f>
        <v>734.19452054794522</v>
      </c>
      <c r="F110" s="3">
        <f>SUM(C110/365*28)</f>
        <v>2936.7780821917809</v>
      </c>
    </row>
    <row r="111" spans="1:6" ht="13">
      <c r="B111" s="2" t="s">
        <v>23</v>
      </c>
      <c r="C111" s="3">
        <v>38934</v>
      </c>
      <c r="D111" s="4">
        <f t="shared" si="7"/>
        <v>20.180525731210661</v>
      </c>
      <c r="E111" s="3">
        <f>SUM(C111/365*7)</f>
        <v>746.67945205479452</v>
      </c>
      <c r="F111" s="3">
        <f>SUM(C111/365*28)</f>
        <v>2986.7178082191781</v>
      </c>
    </row>
    <row r="112" spans="1:6" ht="13">
      <c r="B112" s="2" t="s">
        <v>23</v>
      </c>
      <c r="C112" s="3">
        <v>39591</v>
      </c>
      <c r="D112" s="4">
        <f t="shared" si="7"/>
        <v>20.521066271751202</v>
      </c>
      <c r="E112" s="3">
        <f>SUM(C112/365*7)</f>
        <v>759.27945205479455</v>
      </c>
      <c r="F112" s="3">
        <f>SUM(C112/365*28)</f>
        <v>3037.1178082191782</v>
      </c>
    </row>
    <row r="113" spans="3:6" ht="13">
      <c r="C113" s="3">
        <v>40227</v>
      </c>
      <c r="D113" s="4">
        <f t="shared" si="7"/>
        <v>20.850721954831545</v>
      </c>
      <c r="E113" s="3">
        <f>SUM(C113/365*7)</f>
        <v>771.47671232876712</v>
      </c>
      <c r="F113" s="3">
        <f>SUM(C113/365*28)</f>
        <v>3085.9068493150685</v>
      </c>
    </row>
    <row r="114" spans="3:6" ht="13">
      <c r="C114" s="3">
        <v>40881</v>
      </c>
      <c r="D114" s="4">
        <f t="shared" si="7"/>
        <v>21.189707515734916</v>
      </c>
      <c r="E114" s="3">
        <f>SUM(C114/365*7)</f>
        <v>784.01917808219184</v>
      </c>
      <c r="F114" s="3">
        <f>SUM(C114/365*28)</f>
        <v>3136.0767123287674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6"/>
  <sheetViews>
    <sheetView showGridLines="0" zoomScaleNormal="100" workbookViewId="0">
      <selection activeCell="J108" sqref="J108"/>
    </sheetView>
  </sheetViews>
  <sheetFormatPr defaultColWidth="9.1796875" defaultRowHeight="14"/>
  <cols>
    <col min="1" max="2" width="7.7265625" style="282" customWidth="1"/>
    <col min="3" max="3" width="8.81640625" style="282" customWidth="1"/>
    <col min="4" max="4" width="14.7265625" style="282" customWidth="1"/>
    <col min="5" max="5" width="17.453125" style="282" customWidth="1"/>
    <col min="6" max="7" width="14.7265625" style="282" customWidth="1"/>
    <col min="8" max="8" width="10.7265625" style="282" customWidth="1"/>
    <col min="9" max="16384" width="9.1796875" style="282"/>
  </cols>
  <sheetData>
    <row r="1" spans="1:12" ht="14.5" thickBot="1"/>
    <row r="2" spans="1:12" ht="42" customHeight="1" thickBot="1">
      <c r="A2" s="524" t="s">
        <v>105</v>
      </c>
      <c r="B2" s="525"/>
      <c r="C2" s="525"/>
      <c r="D2" s="525"/>
      <c r="E2" s="525"/>
      <c r="F2" s="525"/>
      <c r="G2" s="526"/>
      <c r="K2" s="516" t="s">
        <v>115</v>
      </c>
      <c r="L2" s="516"/>
    </row>
    <row r="3" spans="1:12" ht="15" customHeight="1" thickBot="1">
      <c r="A3" s="283"/>
      <c r="B3" s="283"/>
      <c r="C3" s="283"/>
      <c r="D3" s="283"/>
      <c r="E3" s="283"/>
      <c r="F3" s="283"/>
      <c r="G3" s="283"/>
    </row>
    <row r="4" spans="1:12" s="433" customFormat="1" ht="15.75" customHeight="1" thickBot="1">
      <c r="A4" s="527" t="s">
        <v>48</v>
      </c>
      <c r="B4" s="528"/>
      <c r="C4" s="426" t="s">
        <v>1</v>
      </c>
      <c r="D4" s="427" t="s">
        <v>61</v>
      </c>
      <c r="E4" s="428" t="s">
        <v>97</v>
      </c>
      <c r="F4" s="429" t="s">
        <v>98</v>
      </c>
      <c r="G4" s="430" t="s">
        <v>96</v>
      </c>
      <c r="H4" s="433" t="s">
        <v>109</v>
      </c>
    </row>
    <row r="5" spans="1:12" s="433" customFormat="1" ht="15.5">
      <c r="A5" s="502"/>
      <c r="B5" s="503" t="s">
        <v>100</v>
      </c>
      <c r="C5" s="504">
        <v>1</v>
      </c>
      <c r="D5" s="505">
        <v>20258</v>
      </c>
      <c r="E5" s="506">
        <f>D5/12</f>
        <v>1688.1666666666667</v>
      </c>
      <c r="F5" s="506">
        <f>D5/365*7</f>
        <v>388.50958904109592</v>
      </c>
      <c r="G5" s="507">
        <f t="shared" ref="G5:G26" si="0">D5/365*7/37</f>
        <v>10.500259163272863</v>
      </c>
      <c r="H5" s="514">
        <v>10.5</v>
      </c>
    </row>
    <row r="6" spans="1:12" s="433" customFormat="1" ht="14.25" customHeight="1">
      <c r="A6" s="552">
        <v>3</v>
      </c>
      <c r="B6" s="437"/>
      <c r="C6" s="438">
        <v>2</v>
      </c>
      <c r="D6" s="269">
        <v>20441</v>
      </c>
      <c r="E6" s="440">
        <f t="shared" ref="E6:E26" si="1">D6/12</f>
        <v>1703.4166666666667</v>
      </c>
      <c r="F6" s="440">
        <f t="shared" ref="F6:F26" si="2">D6/365*7</f>
        <v>392.01917808219179</v>
      </c>
      <c r="G6" s="441">
        <f t="shared" si="0"/>
        <v>10.595112921140318</v>
      </c>
      <c r="H6" s="514">
        <v>10.4</v>
      </c>
    </row>
    <row r="7" spans="1:12" s="433" customFormat="1" ht="14.25" customHeight="1">
      <c r="A7" s="553"/>
      <c r="B7" s="529">
        <v>4</v>
      </c>
      <c r="C7" s="438">
        <v>3</v>
      </c>
      <c r="D7" s="439">
        <v>20812</v>
      </c>
      <c r="E7" s="440">
        <f t="shared" si="1"/>
        <v>1734.3333333333333</v>
      </c>
      <c r="F7" s="440">
        <f t="shared" si="2"/>
        <v>399.13424657534244</v>
      </c>
      <c r="G7" s="441">
        <f t="shared" si="0"/>
        <v>10.78741206960385</v>
      </c>
      <c r="H7" s="514">
        <v>10.19</v>
      </c>
    </row>
    <row r="8" spans="1:12" s="433" customFormat="1" ht="14.25" customHeight="1">
      <c r="A8" s="530">
        <v>5</v>
      </c>
      <c r="B8" s="529"/>
      <c r="C8" s="438">
        <v>4</v>
      </c>
      <c r="D8" s="439">
        <v>21189</v>
      </c>
      <c r="E8" s="440">
        <f t="shared" si="1"/>
        <v>1765.75</v>
      </c>
      <c r="F8" s="440">
        <f t="shared" si="2"/>
        <v>406.36438356164388</v>
      </c>
      <c r="G8" s="441">
        <f t="shared" si="0"/>
        <v>10.982821177341727</v>
      </c>
      <c r="H8" s="514">
        <v>9.99</v>
      </c>
    </row>
    <row r="9" spans="1:12" s="433" customFormat="1" ht="15.75" customHeight="1">
      <c r="A9" s="530"/>
      <c r="B9" s="437"/>
      <c r="C9" s="438">
        <v>5</v>
      </c>
      <c r="D9" s="439">
        <v>21575</v>
      </c>
      <c r="E9" s="440">
        <f t="shared" si="1"/>
        <v>1797.9166666666667</v>
      </c>
      <c r="F9" s="440">
        <f t="shared" si="2"/>
        <v>413.76712328767121</v>
      </c>
      <c r="G9" s="441">
        <f t="shared" si="0"/>
        <v>11.182895223991114</v>
      </c>
      <c r="H9" s="514">
        <v>9.8000000000000007</v>
      </c>
    </row>
    <row r="10" spans="1:12" s="433" customFormat="1" ht="14.25" customHeight="1">
      <c r="A10" s="530"/>
      <c r="B10" s="529">
        <v>6</v>
      </c>
      <c r="C10" s="438">
        <v>6</v>
      </c>
      <c r="D10" s="439">
        <v>21968</v>
      </c>
      <c r="E10" s="440">
        <f t="shared" si="1"/>
        <v>1830.6666666666667</v>
      </c>
      <c r="F10" s="440">
        <f t="shared" si="2"/>
        <v>421.3041095890411</v>
      </c>
      <c r="G10" s="441">
        <f t="shared" si="0"/>
        <v>11.38659755646057</v>
      </c>
      <c r="H10" s="514">
        <v>9.6</v>
      </c>
    </row>
    <row r="11" spans="1:12" s="433" customFormat="1" ht="15.75" customHeight="1">
      <c r="A11" s="446"/>
      <c r="B11" s="529"/>
      <c r="C11" s="447">
        <v>7</v>
      </c>
      <c r="D11" s="448">
        <v>22369</v>
      </c>
      <c r="E11" s="440">
        <f t="shared" si="1"/>
        <v>1864.0833333333333</v>
      </c>
      <c r="F11" s="440">
        <f t="shared" si="2"/>
        <v>428.99452054794523</v>
      </c>
      <c r="G11" s="449">
        <f t="shared" si="0"/>
        <v>11.594446501295817</v>
      </c>
      <c r="H11" s="514">
        <v>9.42</v>
      </c>
    </row>
    <row r="12" spans="1:12" s="433" customFormat="1" ht="15.5">
      <c r="A12" s="446"/>
      <c r="B12" s="529"/>
      <c r="C12" s="447">
        <v>8</v>
      </c>
      <c r="D12" s="448">
        <v>22777</v>
      </c>
      <c r="E12" s="440">
        <f t="shared" si="1"/>
        <v>1898.0833333333333</v>
      </c>
      <c r="F12" s="440">
        <f t="shared" si="2"/>
        <v>436.8191780821918</v>
      </c>
      <c r="G12" s="449">
        <f t="shared" si="0"/>
        <v>11.805923731951129</v>
      </c>
      <c r="H12" s="514">
        <v>9.23</v>
      </c>
    </row>
    <row r="13" spans="1:12" s="433" customFormat="1" ht="15.5">
      <c r="A13" s="445"/>
      <c r="B13" s="529"/>
      <c r="C13" s="438">
        <v>9</v>
      </c>
      <c r="D13" s="451">
        <v>23194</v>
      </c>
      <c r="E13" s="440">
        <f t="shared" si="1"/>
        <v>1932.8333333333333</v>
      </c>
      <c r="F13" s="440">
        <f t="shared" si="2"/>
        <v>444.81643835616438</v>
      </c>
      <c r="G13" s="449">
        <f t="shared" si="0"/>
        <v>12.022065901517957</v>
      </c>
      <c r="H13" s="514">
        <v>9.0500000000000007</v>
      </c>
    </row>
    <row r="14" spans="1:12" s="433" customFormat="1" ht="15.5">
      <c r="A14" s="445"/>
      <c r="B14" s="529"/>
      <c r="C14" s="438">
        <v>10</v>
      </c>
      <c r="D14" s="451">
        <v>23620</v>
      </c>
      <c r="E14" s="440">
        <f t="shared" si="1"/>
        <v>1968.3333333333333</v>
      </c>
      <c r="F14" s="440">
        <f t="shared" si="2"/>
        <v>452.98630136986299</v>
      </c>
      <c r="G14" s="449">
        <f t="shared" si="0"/>
        <v>12.242873009996297</v>
      </c>
      <c r="H14" s="514">
        <v>8.8699999999999992</v>
      </c>
    </row>
    <row r="15" spans="1:12" s="433" customFormat="1" ht="15.5">
      <c r="A15" s="530">
        <v>7</v>
      </c>
      <c r="B15" s="529"/>
      <c r="C15" s="438">
        <v>11</v>
      </c>
      <c r="D15" s="451">
        <v>24054</v>
      </c>
      <c r="E15" s="440">
        <f t="shared" si="1"/>
        <v>2004.5</v>
      </c>
      <c r="F15" s="440">
        <f t="shared" si="2"/>
        <v>461.30958904109588</v>
      </c>
      <c r="G15" s="449">
        <f t="shared" si="0"/>
        <v>12.467826730840429</v>
      </c>
      <c r="H15" s="514">
        <v>8.6999999999999993</v>
      </c>
    </row>
    <row r="16" spans="1:12" s="433" customFormat="1" ht="15.5">
      <c r="A16" s="530"/>
      <c r="B16" s="437"/>
      <c r="C16" s="438">
        <v>12</v>
      </c>
      <c r="D16" s="451">
        <v>24496</v>
      </c>
      <c r="E16" s="440">
        <f t="shared" si="1"/>
        <v>2041.3333333333333</v>
      </c>
      <c r="F16" s="440">
        <f t="shared" si="2"/>
        <v>469.786301369863</v>
      </c>
      <c r="G16" s="449">
        <f t="shared" si="0"/>
        <v>12.696927064050351</v>
      </c>
      <c r="H16" s="514">
        <v>8.5299999999999994</v>
      </c>
    </row>
    <row r="17" spans="1:8" s="433" customFormat="1" ht="15.5">
      <c r="A17" s="530"/>
      <c r="B17" s="437"/>
      <c r="C17" s="438">
        <v>13</v>
      </c>
      <c r="D17" s="451">
        <v>24948</v>
      </c>
      <c r="E17" s="440">
        <f t="shared" si="1"/>
        <v>2079</v>
      </c>
      <c r="F17" s="440">
        <f t="shared" si="2"/>
        <v>478.45479452054792</v>
      </c>
      <c r="G17" s="449">
        <f t="shared" si="0"/>
        <v>12.931210662717511</v>
      </c>
      <c r="H17" s="514">
        <v>8.36</v>
      </c>
    </row>
    <row r="18" spans="1:8" s="433" customFormat="1" ht="15.5">
      <c r="A18" s="530"/>
      <c r="B18" s="437"/>
      <c r="C18" s="438">
        <v>14</v>
      </c>
      <c r="D18" s="451">
        <v>25409</v>
      </c>
      <c r="E18" s="440">
        <f t="shared" si="1"/>
        <v>2117.4166666666665</v>
      </c>
      <c r="F18" s="440">
        <f t="shared" si="2"/>
        <v>487.29589041095886</v>
      </c>
      <c r="G18" s="449">
        <f t="shared" si="0"/>
        <v>13.170159200296185</v>
      </c>
      <c r="H18" s="514">
        <v>8.1999999999999993</v>
      </c>
    </row>
    <row r="19" spans="1:8" s="433" customFormat="1" ht="15.5">
      <c r="A19" s="530"/>
      <c r="B19" s="437"/>
      <c r="C19" s="438">
        <v>15</v>
      </c>
      <c r="D19" s="451">
        <v>25878</v>
      </c>
      <c r="E19" s="440">
        <f t="shared" si="1"/>
        <v>2156.5</v>
      </c>
      <c r="F19" s="440">
        <f t="shared" si="2"/>
        <v>496.29041095890409</v>
      </c>
      <c r="G19" s="449">
        <f t="shared" si="0"/>
        <v>13.413254350240651</v>
      </c>
      <c r="H19" s="514">
        <v>8.0399999999999991</v>
      </c>
    </row>
    <row r="20" spans="1:8" s="433" customFormat="1" ht="15.5">
      <c r="A20" s="530"/>
      <c r="B20" s="437"/>
      <c r="C20" s="438">
        <v>16</v>
      </c>
      <c r="D20" s="451">
        <v>26357</v>
      </c>
      <c r="E20" s="440">
        <f t="shared" si="1"/>
        <v>2196.4166666666665</v>
      </c>
      <c r="F20" s="440">
        <f t="shared" si="2"/>
        <v>505.47671232876712</v>
      </c>
      <c r="G20" s="449">
        <f t="shared" si="0"/>
        <v>13.661532765642354</v>
      </c>
      <c r="H20" s="514">
        <v>7.88</v>
      </c>
    </row>
    <row r="21" spans="1:8" s="433" customFormat="1" ht="15.5">
      <c r="A21" s="530"/>
      <c r="B21" s="529">
        <v>8</v>
      </c>
      <c r="C21" s="438">
        <v>17</v>
      </c>
      <c r="D21" s="451">
        <v>26845</v>
      </c>
      <c r="E21" s="440">
        <f t="shared" si="1"/>
        <v>2237.0833333333335</v>
      </c>
      <c r="F21" s="440">
        <f t="shared" si="2"/>
        <v>514.83561643835617</v>
      </c>
      <c r="G21" s="449">
        <f t="shared" si="0"/>
        <v>13.914476119955571</v>
      </c>
      <c r="H21" s="514">
        <v>7.72</v>
      </c>
    </row>
    <row r="22" spans="1:8" s="433" customFormat="1" ht="15.5">
      <c r="A22" s="445"/>
      <c r="B22" s="529"/>
      <c r="C22" s="438">
        <v>18</v>
      </c>
      <c r="D22" s="451">
        <v>27344</v>
      </c>
      <c r="E22" s="440">
        <f t="shared" si="1"/>
        <v>2278.6666666666665</v>
      </c>
      <c r="F22" s="440">
        <f t="shared" si="2"/>
        <v>524.40547945205481</v>
      </c>
      <c r="G22" s="449">
        <f t="shared" si="0"/>
        <v>14.173121066271751</v>
      </c>
      <c r="H22" s="514">
        <v>7.57</v>
      </c>
    </row>
    <row r="23" spans="1:8" s="433" customFormat="1" ht="15.5">
      <c r="A23" s="445"/>
      <c r="B23" s="529"/>
      <c r="C23" s="438">
        <v>19</v>
      </c>
      <c r="D23" s="451">
        <v>27852</v>
      </c>
      <c r="E23" s="440">
        <f t="shared" si="1"/>
        <v>2321</v>
      </c>
      <c r="F23" s="440">
        <f t="shared" si="2"/>
        <v>534.14794520547946</v>
      </c>
      <c r="G23" s="449">
        <f t="shared" si="0"/>
        <v>14.436430951499444</v>
      </c>
      <c r="H23" s="514">
        <v>7.42</v>
      </c>
    </row>
    <row r="24" spans="1:8" s="433" customFormat="1" ht="15.5">
      <c r="A24" s="445"/>
      <c r="B24" s="529"/>
      <c r="C24" s="438">
        <v>20</v>
      </c>
      <c r="D24" s="451">
        <v>28371</v>
      </c>
      <c r="E24" s="440">
        <f t="shared" si="1"/>
        <v>2364.25</v>
      </c>
      <c r="F24" s="440">
        <f t="shared" si="2"/>
        <v>544.1013698630137</v>
      </c>
      <c r="G24" s="449">
        <f t="shared" si="0"/>
        <v>14.7054424287301</v>
      </c>
      <c r="H24" s="514">
        <v>7.28</v>
      </c>
    </row>
    <row r="25" spans="1:8" s="433" customFormat="1" ht="15.5">
      <c r="A25" s="445"/>
      <c r="B25" s="529"/>
      <c r="C25" s="438">
        <v>21</v>
      </c>
      <c r="D25" s="451">
        <v>28900</v>
      </c>
      <c r="E25" s="440">
        <f t="shared" si="1"/>
        <v>2408.3333333333335</v>
      </c>
      <c r="F25" s="440">
        <f t="shared" si="2"/>
        <v>554.24657534246569</v>
      </c>
      <c r="G25" s="449">
        <f t="shared" si="0"/>
        <v>14.979637171417991</v>
      </c>
      <c r="H25" s="514">
        <v>7.14</v>
      </c>
    </row>
    <row r="26" spans="1:8" s="433" customFormat="1" ht="16" thickBot="1">
      <c r="A26" s="455"/>
      <c r="B26" s="531"/>
      <c r="C26" s="456">
        <v>22</v>
      </c>
      <c r="D26" s="457">
        <v>29439</v>
      </c>
      <c r="E26" s="458">
        <f t="shared" si="1"/>
        <v>2453.25</v>
      </c>
      <c r="F26" s="458">
        <f t="shared" si="2"/>
        <v>564.58356164383565</v>
      </c>
      <c r="G26" s="459">
        <f t="shared" si="0"/>
        <v>15.259015179563125</v>
      </c>
      <c r="H26" s="514">
        <v>7</v>
      </c>
    </row>
    <row r="27" spans="1:8" s="433" customFormat="1" ht="15.5">
      <c r="A27" s="462"/>
      <c r="B27" s="462"/>
      <c r="C27" s="462"/>
      <c r="D27" s="508"/>
      <c r="E27" s="443"/>
      <c r="F27" s="443"/>
      <c r="G27" s="477"/>
    </row>
    <row r="28" spans="1:8" s="433" customFormat="1" ht="15" customHeight="1" thickBot="1">
      <c r="C28" s="551"/>
      <c r="D28" s="551"/>
      <c r="E28" s="551"/>
      <c r="F28" s="551"/>
      <c r="G28" s="551"/>
    </row>
    <row r="29" spans="1:8" s="433" customFormat="1" ht="31.5" customHeight="1" thickBot="1">
      <c r="A29" s="532" t="s">
        <v>31</v>
      </c>
      <c r="B29" s="533"/>
      <c r="C29" s="534"/>
      <c r="D29" s="535" t="s">
        <v>90</v>
      </c>
      <c r="E29" s="536"/>
      <c r="F29" s="536"/>
      <c r="G29" s="537"/>
    </row>
    <row r="30" spans="1:8" s="433" customFormat="1" ht="16" thickBot="1">
      <c r="A30" s="538" t="s">
        <v>48</v>
      </c>
      <c r="B30" s="539"/>
      <c r="C30" s="463" t="s">
        <v>1</v>
      </c>
      <c r="D30" s="427" t="s">
        <v>61</v>
      </c>
      <c r="E30" s="428" t="s">
        <v>97</v>
      </c>
      <c r="F30" s="429" t="s">
        <v>98</v>
      </c>
      <c r="G30" s="430" t="s">
        <v>96</v>
      </c>
    </row>
    <row r="31" spans="1:8" s="433" customFormat="1" ht="15.75" customHeight="1">
      <c r="A31" s="540" t="s">
        <v>6</v>
      </c>
      <c r="B31" s="541"/>
      <c r="C31" s="465">
        <v>23</v>
      </c>
      <c r="D31" s="511">
        <v>30151</v>
      </c>
      <c r="E31" s="467">
        <f t="shared" ref="E31:E36" si="3">D31/12</f>
        <v>2512.5833333333335</v>
      </c>
      <c r="F31" s="467">
        <f t="shared" ref="F31:F36" si="4">D31/365*7</f>
        <v>578.2383561643835</v>
      </c>
      <c r="G31" s="468">
        <f t="shared" ref="G31:G36" si="5">D31/365*7/37</f>
        <v>15.628063680118473</v>
      </c>
      <c r="H31" s="514">
        <v>6.82</v>
      </c>
    </row>
    <row r="32" spans="1:8" s="433" customFormat="1" ht="15.75" customHeight="1">
      <c r="A32" s="520"/>
      <c r="B32" s="521"/>
      <c r="C32" s="437">
        <v>24</v>
      </c>
      <c r="D32" s="451">
        <v>31099</v>
      </c>
      <c r="E32" s="469">
        <f t="shared" si="3"/>
        <v>2591.5833333333335</v>
      </c>
      <c r="F32" s="469">
        <f t="shared" si="4"/>
        <v>596.41917808219182</v>
      </c>
      <c r="G32" s="449">
        <f t="shared" si="5"/>
        <v>16.119437245464646</v>
      </c>
      <c r="H32" s="514">
        <v>6.6</v>
      </c>
    </row>
    <row r="33" spans="1:8" s="433" customFormat="1" ht="15.75" customHeight="1">
      <c r="A33" s="520"/>
      <c r="B33" s="521"/>
      <c r="C33" s="437">
        <v>25</v>
      </c>
      <c r="D33" s="451">
        <v>32020</v>
      </c>
      <c r="E33" s="469">
        <f t="shared" si="3"/>
        <v>2668.3333333333335</v>
      </c>
      <c r="F33" s="469">
        <f t="shared" si="4"/>
        <v>614.08219178082186</v>
      </c>
      <c r="G33" s="449">
        <f t="shared" si="5"/>
        <v>16.596815994076266</v>
      </c>
      <c r="H33" s="514">
        <v>6.4</v>
      </c>
    </row>
    <row r="34" spans="1:8" s="433" customFormat="1" ht="15.75" customHeight="1">
      <c r="A34" s="520" t="s">
        <v>7</v>
      </c>
      <c r="B34" s="521"/>
      <c r="C34" s="437">
        <v>26</v>
      </c>
      <c r="D34" s="451">
        <v>32909</v>
      </c>
      <c r="E34" s="469">
        <f t="shared" si="3"/>
        <v>2742.4166666666665</v>
      </c>
      <c r="F34" s="469">
        <f t="shared" si="4"/>
        <v>631.13150684931509</v>
      </c>
      <c r="G34" s="449">
        <f t="shared" si="5"/>
        <v>17.057608293224732</v>
      </c>
      <c r="H34" s="514">
        <v>6.21</v>
      </c>
    </row>
    <row r="35" spans="1:8" s="433" customFormat="1" ht="15.75" customHeight="1">
      <c r="A35" s="520"/>
      <c r="B35" s="521"/>
      <c r="C35" s="437">
        <v>27</v>
      </c>
      <c r="D35" s="451">
        <v>33820</v>
      </c>
      <c r="E35" s="469">
        <f t="shared" si="3"/>
        <v>2818.3333333333335</v>
      </c>
      <c r="F35" s="469">
        <f t="shared" si="4"/>
        <v>648.60273972602738</v>
      </c>
      <c r="G35" s="449">
        <f t="shared" si="5"/>
        <v>17.529803776379119</v>
      </c>
      <c r="H35" s="514">
        <v>6.04</v>
      </c>
    </row>
    <row r="36" spans="1:8" s="433" customFormat="1" ht="16.5" customHeight="1" thickBot="1">
      <c r="A36" s="522"/>
      <c r="B36" s="523"/>
      <c r="C36" s="470">
        <v>28</v>
      </c>
      <c r="D36" s="457">
        <v>34723</v>
      </c>
      <c r="E36" s="471">
        <f t="shared" si="3"/>
        <v>2893.5833333333335</v>
      </c>
      <c r="F36" s="471">
        <f t="shared" si="4"/>
        <v>665.9205479452055</v>
      </c>
      <c r="G36" s="459">
        <f t="shared" si="5"/>
        <v>17.997852647167715</v>
      </c>
      <c r="H36" s="514">
        <v>5.87</v>
      </c>
    </row>
    <row r="37" spans="1:8" s="433" customFormat="1" ht="15.5">
      <c r="B37" s="432"/>
      <c r="C37" s="432"/>
      <c r="D37" s="432"/>
      <c r="E37" s="462"/>
      <c r="F37" s="472"/>
      <c r="G37" s="473"/>
    </row>
    <row r="38" spans="1:8" s="433" customFormat="1" ht="16" thickBot="1">
      <c r="B38" s="474"/>
      <c r="C38" s="432"/>
      <c r="D38" s="432"/>
      <c r="E38" s="462"/>
      <c r="F38" s="472"/>
      <c r="G38" s="473"/>
    </row>
    <row r="39" spans="1:8" s="433" customFormat="1" ht="31.5" customHeight="1" thickBot="1">
      <c r="A39" s="532" t="s">
        <v>32</v>
      </c>
      <c r="B39" s="533"/>
      <c r="C39" s="534"/>
      <c r="D39" s="535" t="s">
        <v>90</v>
      </c>
      <c r="E39" s="536"/>
      <c r="F39" s="536"/>
      <c r="G39" s="537"/>
    </row>
    <row r="40" spans="1:8" s="433" customFormat="1" ht="16" thickBot="1">
      <c r="A40" s="545" t="s">
        <v>48</v>
      </c>
      <c r="B40" s="546"/>
      <c r="C40" s="426" t="s">
        <v>1</v>
      </c>
      <c r="D40" s="427" t="s">
        <v>61</v>
      </c>
      <c r="E40" s="428" t="s">
        <v>97</v>
      </c>
      <c r="F40" s="429" t="s">
        <v>98</v>
      </c>
      <c r="G40" s="430" t="s">
        <v>96</v>
      </c>
    </row>
    <row r="41" spans="1:8" s="433" customFormat="1" ht="15.5">
      <c r="A41" s="547" t="s">
        <v>8</v>
      </c>
      <c r="B41" s="548"/>
      <c r="C41" s="465">
        <v>27</v>
      </c>
      <c r="D41" s="466">
        <v>33820</v>
      </c>
      <c r="E41" s="467">
        <f>D41/12</f>
        <v>2818.3333333333335</v>
      </c>
      <c r="F41" s="467">
        <f>D41/365*7</f>
        <v>648.60273972602738</v>
      </c>
      <c r="G41" s="468">
        <f>D41/365*7/37</f>
        <v>17.529803776379119</v>
      </c>
      <c r="H41" s="514">
        <v>6.04</v>
      </c>
    </row>
    <row r="42" spans="1:8" s="433" customFormat="1" ht="15.5">
      <c r="A42" s="549"/>
      <c r="B42" s="550"/>
      <c r="C42" s="437">
        <v>28</v>
      </c>
      <c r="D42" s="451">
        <v>34723</v>
      </c>
      <c r="E42" s="469">
        <f>D42/12</f>
        <v>2893.5833333333335</v>
      </c>
      <c r="F42" s="469">
        <f>D42/365*7</f>
        <v>665.9205479452055</v>
      </c>
      <c r="G42" s="449">
        <f>D42/365*7/37</f>
        <v>17.997852647167715</v>
      </c>
      <c r="H42" s="514">
        <v>5.87</v>
      </c>
    </row>
    <row r="43" spans="1:8" s="433" customFormat="1" ht="15.5">
      <c r="A43" s="549"/>
      <c r="B43" s="550"/>
      <c r="C43" s="437">
        <v>29</v>
      </c>
      <c r="D43" s="451">
        <v>35411</v>
      </c>
      <c r="E43" s="469">
        <f>D43/12</f>
        <v>2950.9166666666665</v>
      </c>
      <c r="F43" s="469">
        <f>D43/365*7</f>
        <v>679.11506849315072</v>
      </c>
      <c r="G43" s="449">
        <f>D43/365*7/37</f>
        <v>18.354461310625695</v>
      </c>
      <c r="H43" s="514">
        <v>5.75</v>
      </c>
    </row>
    <row r="44" spans="1:8" s="433" customFormat="1" ht="15.5">
      <c r="A44" s="549"/>
      <c r="B44" s="550"/>
      <c r="C44" s="437">
        <v>30</v>
      </c>
      <c r="D44" s="451">
        <v>36298</v>
      </c>
      <c r="E44" s="469">
        <f>D44/12</f>
        <v>3024.8333333333335</v>
      </c>
      <c r="F44" s="469">
        <f>D44/365*7</f>
        <v>696.12602739726026</v>
      </c>
      <c r="G44" s="449">
        <f>D44/365*7/37</f>
        <v>18.81421695668271</v>
      </c>
      <c r="H44" s="514">
        <v>5.6</v>
      </c>
    </row>
    <row r="45" spans="1:8" s="433" customFormat="1" ht="15.5">
      <c r="A45" s="476"/>
      <c r="B45" s="432"/>
      <c r="C45" s="462"/>
      <c r="D45" s="472"/>
      <c r="E45" s="477"/>
      <c r="F45" s="477"/>
      <c r="G45" s="478"/>
    </row>
    <row r="46" spans="1:8" s="433" customFormat="1" ht="15.5">
      <c r="A46" s="520" t="s">
        <v>9</v>
      </c>
      <c r="B46" s="521"/>
      <c r="C46" s="437">
        <v>29</v>
      </c>
      <c r="D46" s="451">
        <v>35411</v>
      </c>
      <c r="E46" s="469">
        <f>D46/12</f>
        <v>2950.9166666666665</v>
      </c>
      <c r="F46" s="469">
        <f>D46/365*7</f>
        <v>679.11506849315072</v>
      </c>
      <c r="G46" s="449">
        <f>D46/365*7/37</f>
        <v>18.354461310625695</v>
      </c>
      <c r="H46" s="514">
        <v>5.75</v>
      </c>
    </row>
    <row r="47" spans="1:8" s="433" customFormat="1" ht="15.5">
      <c r="A47" s="520"/>
      <c r="B47" s="521"/>
      <c r="C47" s="437">
        <v>30</v>
      </c>
      <c r="D47" s="451">
        <v>36298</v>
      </c>
      <c r="E47" s="469">
        <f>D47/12</f>
        <v>3024.8333333333335</v>
      </c>
      <c r="F47" s="469">
        <f>D47/365*7</f>
        <v>696.12602739726026</v>
      </c>
      <c r="G47" s="449">
        <f>D47/365*7/37</f>
        <v>18.81421695668271</v>
      </c>
      <c r="H47" s="514">
        <v>5.6</v>
      </c>
    </row>
    <row r="48" spans="1:8" s="433" customFormat="1" ht="15.5">
      <c r="A48" s="520"/>
      <c r="B48" s="521"/>
      <c r="C48" s="437">
        <v>31</v>
      </c>
      <c r="D48" s="451">
        <v>37261</v>
      </c>
      <c r="E48" s="469">
        <f>D48/12</f>
        <v>3105.0833333333335</v>
      </c>
      <c r="F48" s="469">
        <f>D48/365*7</f>
        <v>714.59452054794519</v>
      </c>
      <c r="G48" s="449">
        <f>D48/365*7/37</f>
        <v>19.313365420214733</v>
      </c>
      <c r="H48" s="514">
        <v>5.45</v>
      </c>
    </row>
    <row r="49" spans="1:8" s="433" customFormat="1" ht="15.5">
      <c r="A49" s="520"/>
      <c r="B49" s="521"/>
      <c r="C49" s="437">
        <v>32</v>
      </c>
      <c r="D49" s="451">
        <v>38296</v>
      </c>
      <c r="E49" s="469">
        <f>D49/12</f>
        <v>3191.3333333333335</v>
      </c>
      <c r="F49" s="469">
        <f>D49/365*7</f>
        <v>734.44383561643838</v>
      </c>
      <c r="G49" s="449">
        <f>D49/365*7/37</f>
        <v>19.849833395038875</v>
      </c>
      <c r="H49" s="514">
        <v>5.29</v>
      </c>
    </row>
    <row r="50" spans="1:8" s="433" customFormat="1" ht="15.5">
      <c r="A50" s="476"/>
      <c r="B50" s="432"/>
      <c r="C50" s="462"/>
      <c r="D50" s="472"/>
      <c r="E50" s="477"/>
      <c r="F50" s="477"/>
      <c r="G50" s="478"/>
      <c r="H50" s="514"/>
    </row>
    <row r="51" spans="1:8" s="433" customFormat="1" ht="15.5">
      <c r="A51" s="520" t="s">
        <v>10</v>
      </c>
      <c r="B51" s="521"/>
      <c r="C51" s="437">
        <v>32</v>
      </c>
      <c r="D51" s="451">
        <v>38296</v>
      </c>
      <c r="E51" s="469">
        <f>D51/12</f>
        <v>3191.3333333333335</v>
      </c>
      <c r="F51" s="469">
        <f>D51/365*7</f>
        <v>734.44383561643838</v>
      </c>
      <c r="G51" s="449">
        <f>D51/365*7/37</f>
        <v>19.849833395038875</v>
      </c>
      <c r="H51" s="514">
        <v>5.29</v>
      </c>
    </row>
    <row r="52" spans="1:8" s="433" customFormat="1" ht="15.5">
      <c r="A52" s="520"/>
      <c r="B52" s="521"/>
      <c r="C52" s="437">
        <v>33</v>
      </c>
      <c r="D52" s="451">
        <v>39493</v>
      </c>
      <c r="E52" s="469">
        <f>D52/12</f>
        <v>3291.0833333333335</v>
      </c>
      <c r="F52" s="469">
        <f>D52/365*7</f>
        <v>757.4</v>
      </c>
      <c r="G52" s="449">
        <f>D52/365*7/37</f>
        <v>20.470270270270269</v>
      </c>
      <c r="H52" s="514">
        <v>5.12</v>
      </c>
    </row>
    <row r="53" spans="1:8" s="433" customFormat="1" ht="15.5">
      <c r="A53" s="520"/>
      <c r="B53" s="521"/>
      <c r="C53" s="437">
        <v>34</v>
      </c>
      <c r="D53" s="451">
        <v>40478</v>
      </c>
      <c r="E53" s="469">
        <f>D53/12</f>
        <v>3373.1666666666665</v>
      </c>
      <c r="F53" s="469">
        <f>D53/365*7</f>
        <v>776.29041095890409</v>
      </c>
      <c r="G53" s="449">
        <f>D53/365*7/37</f>
        <v>20.980821917808218</v>
      </c>
      <c r="H53" s="514">
        <v>4.99</v>
      </c>
    </row>
    <row r="54" spans="1:8" s="433" customFormat="1" ht="15.5">
      <c r="A54" s="520"/>
      <c r="B54" s="521"/>
      <c r="C54" s="437">
        <v>35</v>
      </c>
      <c r="D54" s="451">
        <v>41496</v>
      </c>
      <c r="E54" s="469">
        <f>D54/12</f>
        <v>3458</v>
      </c>
      <c r="F54" s="469">
        <f>D54/365*7</f>
        <v>795.81369863013697</v>
      </c>
      <c r="G54" s="449">
        <f>D54/365*7/37</f>
        <v>21.508478341355055</v>
      </c>
      <c r="H54" s="514">
        <v>4.8600000000000003</v>
      </c>
    </row>
    <row r="55" spans="1:8" s="433" customFormat="1" ht="15.5">
      <c r="A55" s="476"/>
      <c r="B55" s="432"/>
      <c r="C55" s="462"/>
      <c r="D55" s="472"/>
      <c r="E55" s="477"/>
      <c r="F55" s="477"/>
      <c r="G55" s="478"/>
      <c r="H55" s="514"/>
    </row>
    <row r="56" spans="1:8" s="433" customFormat="1" ht="15.5">
      <c r="A56" s="520" t="s">
        <v>11</v>
      </c>
      <c r="B56" s="521"/>
      <c r="C56" s="437">
        <v>35</v>
      </c>
      <c r="D56" s="451">
        <v>41496</v>
      </c>
      <c r="E56" s="469">
        <f>D56/12</f>
        <v>3458</v>
      </c>
      <c r="F56" s="469">
        <f>D56/365*7</f>
        <v>795.81369863013697</v>
      </c>
      <c r="G56" s="449">
        <f>D56/365*7/37</f>
        <v>21.508478341355055</v>
      </c>
      <c r="H56" s="514">
        <v>4.8600000000000003</v>
      </c>
    </row>
    <row r="57" spans="1:8" s="433" customFormat="1" ht="15.5">
      <c r="A57" s="520"/>
      <c r="B57" s="521"/>
      <c r="C57" s="437">
        <v>36</v>
      </c>
      <c r="D57" s="451">
        <v>42503</v>
      </c>
      <c r="E57" s="469">
        <f>D57/12</f>
        <v>3541.9166666666665</v>
      </c>
      <c r="F57" s="469">
        <f>D57/365*7</f>
        <v>815.12602739726026</v>
      </c>
      <c r="G57" s="449">
        <f>D57/365*7/37</f>
        <v>22.030433172898928</v>
      </c>
      <c r="H57" s="514">
        <v>4.74</v>
      </c>
    </row>
    <row r="58" spans="1:8" s="433" customFormat="1" ht="15.5">
      <c r="A58" s="520"/>
      <c r="B58" s="521"/>
      <c r="C58" s="437">
        <v>37</v>
      </c>
      <c r="D58" s="451">
        <v>43516</v>
      </c>
      <c r="E58" s="469">
        <f>D58/12</f>
        <v>3626.3333333333335</v>
      </c>
      <c r="F58" s="469">
        <f>D58/365*7</f>
        <v>834.55342465753426</v>
      </c>
      <c r="G58" s="449">
        <f>D58/365*7/37</f>
        <v>22.555497963717141</v>
      </c>
      <c r="H58" s="514">
        <v>4.63</v>
      </c>
    </row>
    <row r="59" spans="1:8" s="433" customFormat="1" ht="15.5">
      <c r="A59" s="520"/>
      <c r="B59" s="521"/>
      <c r="C59" s="437">
        <v>38</v>
      </c>
      <c r="D59" s="451">
        <v>44539</v>
      </c>
      <c r="E59" s="469">
        <f>D59/12</f>
        <v>3711.5833333333335</v>
      </c>
      <c r="F59" s="469">
        <f>D59/365*7</f>
        <v>854.17260273972602</v>
      </c>
      <c r="G59" s="449">
        <f>D59/365*7/37</f>
        <v>23.085746019992595</v>
      </c>
      <c r="H59" s="514">
        <v>4.5199999999999996</v>
      </c>
    </row>
    <row r="60" spans="1:8" s="433" customFormat="1" ht="15.5">
      <c r="A60" s="476"/>
      <c r="B60" s="432"/>
      <c r="C60" s="462"/>
      <c r="D60" s="472"/>
      <c r="E60" s="477"/>
      <c r="F60" s="477"/>
      <c r="G60" s="478"/>
      <c r="H60" s="514"/>
    </row>
    <row r="61" spans="1:8" s="433" customFormat="1" ht="15.75" customHeight="1">
      <c r="A61" s="520" t="s">
        <v>12</v>
      </c>
      <c r="B61" s="521"/>
      <c r="C61" s="437">
        <v>38</v>
      </c>
      <c r="D61" s="451">
        <v>44539</v>
      </c>
      <c r="E61" s="469">
        <f>D61/12</f>
        <v>3711.5833333333335</v>
      </c>
      <c r="F61" s="469">
        <f>D61/365*7</f>
        <v>854.17260273972602</v>
      </c>
      <c r="G61" s="449">
        <f>D61/365*7/37</f>
        <v>23.085746019992595</v>
      </c>
      <c r="H61" s="514">
        <v>4.5199999999999996</v>
      </c>
    </row>
    <row r="62" spans="1:8" s="433" customFormat="1" ht="15.75" customHeight="1">
      <c r="A62" s="520"/>
      <c r="B62" s="521"/>
      <c r="C62" s="437">
        <v>39</v>
      </c>
      <c r="D62" s="451">
        <v>45495</v>
      </c>
      <c r="E62" s="469">
        <f>D62/12</f>
        <v>3791.25</v>
      </c>
      <c r="F62" s="469">
        <f>D62/365*7</f>
        <v>872.50684931506851</v>
      </c>
      <c r="G62" s="449">
        <f>D62/365*7/37</f>
        <v>23.581266197704554</v>
      </c>
      <c r="H62" s="514">
        <v>4.42</v>
      </c>
    </row>
    <row r="63" spans="1:8" s="433" customFormat="1" ht="15.75" customHeight="1">
      <c r="A63" s="520"/>
      <c r="B63" s="521"/>
      <c r="C63" s="437">
        <v>40</v>
      </c>
      <c r="D63" s="509">
        <v>46549</v>
      </c>
      <c r="E63" s="469">
        <f>D63/12</f>
        <v>3879.0833333333335</v>
      </c>
      <c r="F63" s="469">
        <f>D63/365*7</f>
        <v>892.72054794520545</v>
      </c>
      <c r="G63" s="449">
        <f>D63/365*7/37</f>
        <v>24.127582376897443</v>
      </c>
      <c r="H63" s="514">
        <v>4.3099999999999996</v>
      </c>
    </row>
    <row r="64" spans="1:8" s="433" customFormat="1" ht="15.75" customHeight="1">
      <c r="A64" s="520"/>
      <c r="B64" s="521"/>
      <c r="C64" s="437">
        <v>41</v>
      </c>
      <c r="D64" s="451">
        <v>47573</v>
      </c>
      <c r="E64" s="469">
        <f>D64/12</f>
        <v>3964.4166666666665</v>
      </c>
      <c r="F64" s="469">
        <f>D64/365*7</f>
        <v>912.35890410958916</v>
      </c>
      <c r="G64" s="449">
        <f>D64/365*7/37</f>
        <v>24.658348759718628</v>
      </c>
      <c r="H64" s="514">
        <v>4.22</v>
      </c>
    </row>
    <row r="65" spans="1:8" s="433" customFormat="1" ht="15.5">
      <c r="A65" s="476"/>
      <c r="B65" s="432"/>
      <c r="C65" s="462"/>
      <c r="D65" s="472"/>
      <c r="E65" s="477"/>
      <c r="F65" s="477"/>
      <c r="G65" s="478"/>
      <c r="H65" s="514"/>
    </row>
    <row r="66" spans="1:8" s="433" customFormat="1" ht="15.5">
      <c r="A66" s="520" t="s">
        <v>13</v>
      </c>
      <c r="B66" s="521"/>
      <c r="C66" s="437">
        <v>40</v>
      </c>
      <c r="D66" s="509">
        <v>46549</v>
      </c>
      <c r="E66" s="469">
        <f>D66/12</f>
        <v>3879.0833333333335</v>
      </c>
      <c r="F66" s="469">
        <f>D66/365*7</f>
        <v>892.72054794520545</v>
      </c>
      <c r="G66" s="449">
        <f>D66/365*7/37</f>
        <v>24.127582376897443</v>
      </c>
      <c r="H66" s="514">
        <v>4.3099999999999996</v>
      </c>
    </row>
    <row r="67" spans="1:8" s="433" customFormat="1" ht="15.5">
      <c r="A67" s="520"/>
      <c r="B67" s="521"/>
      <c r="C67" s="437">
        <v>41</v>
      </c>
      <c r="D67" s="509">
        <v>47573</v>
      </c>
      <c r="E67" s="469">
        <f>D67/12</f>
        <v>3964.4166666666665</v>
      </c>
      <c r="F67" s="469">
        <f>D67/365*7</f>
        <v>912.35890410958916</v>
      </c>
      <c r="G67" s="449">
        <f>D67/365*7/37</f>
        <v>24.658348759718628</v>
      </c>
      <c r="H67" s="514">
        <v>4.22</v>
      </c>
    </row>
    <row r="68" spans="1:8" s="433" customFormat="1" ht="15.5">
      <c r="A68" s="520"/>
      <c r="B68" s="521"/>
      <c r="C68" s="437">
        <v>42</v>
      </c>
      <c r="D68" s="451">
        <v>48587</v>
      </c>
      <c r="E68" s="469">
        <f>D68/12</f>
        <v>4048.9166666666665</v>
      </c>
      <c r="F68" s="469">
        <f>D68/365*7</f>
        <v>931.80547945205478</v>
      </c>
      <c r="G68" s="449">
        <f>D68/365*7/37</f>
        <v>25.183931877082561</v>
      </c>
      <c r="H68" s="514">
        <v>4.13</v>
      </c>
    </row>
    <row r="69" spans="1:8" s="433" customFormat="1" ht="16" thickBot="1">
      <c r="A69" s="522"/>
      <c r="B69" s="523"/>
      <c r="C69" s="470">
        <v>43</v>
      </c>
      <c r="D69" s="457">
        <v>49590</v>
      </c>
      <c r="E69" s="471">
        <f>D69/12</f>
        <v>4132.5</v>
      </c>
      <c r="F69" s="471">
        <f>D69/365*7</f>
        <v>951.04109589041104</v>
      </c>
      <c r="G69" s="459">
        <f>D69/365*7/37</f>
        <v>25.70381340244354</v>
      </c>
      <c r="H69" s="514">
        <v>4.04</v>
      </c>
    </row>
    <row r="70" spans="1:8" s="433" customFormat="1" ht="15.5">
      <c r="F70" s="472"/>
      <c r="G70" s="473"/>
    </row>
    <row r="71" spans="1:8" s="433" customFormat="1" ht="16" thickBot="1">
      <c r="F71" s="472"/>
      <c r="G71" s="473"/>
    </row>
    <row r="72" spans="1:8" s="433" customFormat="1" ht="31.5" customHeight="1" thickBot="1">
      <c r="A72" s="527" t="s">
        <v>33</v>
      </c>
      <c r="B72" s="528"/>
      <c r="C72" s="528"/>
      <c r="D72" s="536" t="s">
        <v>90</v>
      </c>
      <c r="E72" s="536"/>
      <c r="F72" s="536"/>
      <c r="G72" s="537"/>
    </row>
    <row r="73" spans="1:8" s="433" customFormat="1" ht="16" thickBot="1">
      <c r="A73" s="543" t="s">
        <v>48</v>
      </c>
      <c r="B73" s="544"/>
      <c r="C73" s="479" t="s">
        <v>1</v>
      </c>
      <c r="D73" s="427" t="s">
        <v>61</v>
      </c>
      <c r="E73" s="428" t="s">
        <v>97</v>
      </c>
      <c r="F73" s="429" t="s">
        <v>98</v>
      </c>
      <c r="G73" s="430" t="s">
        <v>96</v>
      </c>
    </row>
    <row r="74" spans="1:8" s="433" customFormat="1" ht="15.5">
      <c r="A74" s="540" t="s">
        <v>91</v>
      </c>
      <c r="B74" s="541"/>
      <c r="C74" s="464">
        <v>1</v>
      </c>
      <c r="D74" s="480">
        <v>48582</v>
      </c>
      <c r="E74" s="481">
        <f>D74/12</f>
        <v>4048.5</v>
      </c>
      <c r="F74" s="467">
        <f>D74/365*7</f>
        <v>931.70958904109591</v>
      </c>
      <c r="G74" s="482">
        <f>D74/365*7/37</f>
        <v>25.181340244353944</v>
      </c>
      <c r="H74" s="514">
        <v>4.13</v>
      </c>
    </row>
    <row r="75" spans="1:8" s="433" customFormat="1" ht="15.5">
      <c r="A75" s="520"/>
      <c r="B75" s="521"/>
      <c r="C75" s="270">
        <v>2</v>
      </c>
      <c r="D75" s="483">
        <v>49569</v>
      </c>
      <c r="E75" s="481">
        <f>D75/12</f>
        <v>4130.75</v>
      </c>
      <c r="F75" s="467">
        <f>D75/365*7</f>
        <v>950.63835616438348</v>
      </c>
      <c r="G75" s="482">
        <f>D75/365*7/37</f>
        <v>25.692928544983339</v>
      </c>
      <c r="H75" s="514">
        <v>4.04</v>
      </c>
    </row>
    <row r="76" spans="1:8" s="433" customFormat="1" ht="15.5">
      <c r="A76" s="520"/>
      <c r="B76" s="521"/>
      <c r="C76" s="270">
        <v>3</v>
      </c>
      <c r="D76" s="483">
        <v>50571</v>
      </c>
      <c r="E76" s="481">
        <f>D76/12</f>
        <v>4214.25</v>
      </c>
      <c r="F76" s="467">
        <f>D76/365*7</f>
        <v>969.85479452054801</v>
      </c>
      <c r="G76" s="482">
        <f>D76/365*7/37</f>
        <v>26.212291743798595</v>
      </c>
      <c r="H76" s="514">
        <v>3.96</v>
      </c>
    </row>
    <row r="77" spans="1:8" s="433" customFormat="1" ht="15.5">
      <c r="A77" s="520"/>
      <c r="B77" s="521"/>
      <c r="C77" s="270">
        <v>4</v>
      </c>
      <c r="D77" s="483">
        <v>51452</v>
      </c>
      <c r="E77" s="481">
        <f>D77/12</f>
        <v>4287.666666666667</v>
      </c>
      <c r="F77" s="467">
        <f>D77/365*7</f>
        <v>986.75068493150684</v>
      </c>
      <c r="G77" s="482">
        <f>D77/365*7/37</f>
        <v>26.668937430581266</v>
      </c>
      <c r="H77" s="514">
        <v>2.89</v>
      </c>
    </row>
    <row r="78" spans="1:8" s="433" customFormat="1" ht="15.5">
      <c r="A78" s="520"/>
      <c r="B78" s="521"/>
      <c r="C78" s="270">
        <v>5</v>
      </c>
      <c r="D78" s="483">
        <v>52347</v>
      </c>
      <c r="E78" s="481">
        <f>D78/12</f>
        <v>4362.25</v>
      </c>
      <c r="F78" s="467">
        <f>D78/365*7</f>
        <v>1003.9150684931507</v>
      </c>
      <c r="G78" s="482">
        <f>D78/365*7/37</f>
        <v>27.132839689004072</v>
      </c>
      <c r="H78" s="514">
        <v>3.82</v>
      </c>
    </row>
    <row r="79" spans="1:8" s="433" customFormat="1" ht="15.5">
      <c r="A79" s="484"/>
      <c r="B79" s="485"/>
      <c r="C79" s="485"/>
      <c r="D79" s="280"/>
      <c r="E79" s="280"/>
      <c r="F79" s="280"/>
      <c r="G79" s="279"/>
      <c r="H79" s="514"/>
    </row>
    <row r="80" spans="1:8" s="433" customFormat="1" ht="15.5">
      <c r="A80" s="520" t="s">
        <v>92</v>
      </c>
      <c r="B80" s="521"/>
      <c r="C80" s="270">
        <v>1</v>
      </c>
      <c r="D80" s="448">
        <v>51583</v>
      </c>
      <c r="E80" s="261">
        <f>D80/12</f>
        <v>4298.583333333333</v>
      </c>
      <c r="F80" s="469">
        <f>D80/365*7</f>
        <v>989.26301369863017</v>
      </c>
      <c r="G80" s="486">
        <f>D80/365*7/37</f>
        <v>26.736838208071084</v>
      </c>
      <c r="H80" s="514">
        <v>3.88</v>
      </c>
    </row>
    <row r="81" spans="1:8" s="433" customFormat="1" ht="15.5">
      <c r="A81" s="520"/>
      <c r="B81" s="521"/>
      <c r="C81" s="270">
        <v>2</v>
      </c>
      <c r="D81" s="448">
        <v>52459</v>
      </c>
      <c r="E81" s="261">
        <f>D81/12</f>
        <v>4371.583333333333</v>
      </c>
      <c r="F81" s="469">
        <f>D81/365*7</f>
        <v>1006.0630136986301</v>
      </c>
      <c r="G81" s="486">
        <f>D81/365*7/37</f>
        <v>27.190892262125139</v>
      </c>
      <c r="H81" s="514">
        <v>8.81</v>
      </c>
    </row>
    <row r="82" spans="1:8" s="433" customFormat="1" ht="15.5">
      <c r="A82" s="520"/>
      <c r="B82" s="521"/>
      <c r="C82" s="270">
        <v>3</v>
      </c>
      <c r="D82" s="448">
        <v>53361</v>
      </c>
      <c r="E82" s="261">
        <f>D82/12</f>
        <v>4446.75</v>
      </c>
      <c r="F82" s="469">
        <f>D82/365*7</f>
        <v>1023.3616438356165</v>
      </c>
      <c r="G82" s="486">
        <f>D82/365*7/37</f>
        <v>27.658422806368016</v>
      </c>
      <c r="H82" s="514">
        <v>3.74</v>
      </c>
    </row>
    <row r="83" spans="1:8" s="433" customFormat="1" ht="15.5">
      <c r="A83" s="520"/>
      <c r="B83" s="521"/>
      <c r="C83" s="270">
        <v>4</v>
      </c>
      <c r="D83" s="448">
        <v>54257</v>
      </c>
      <c r="E83" s="261">
        <f>D83/12</f>
        <v>4521.416666666667</v>
      </c>
      <c r="F83" s="469">
        <f>D83/365*7</f>
        <v>1040.5452054794519</v>
      </c>
      <c r="G83" s="486">
        <f>D83/365*7/37</f>
        <v>28.122843391336538</v>
      </c>
      <c r="H83" s="514">
        <v>3.68</v>
      </c>
    </row>
    <row r="84" spans="1:8" s="433" customFormat="1" ht="15.5">
      <c r="A84" s="520"/>
      <c r="B84" s="521"/>
      <c r="C84" s="270">
        <v>5</v>
      </c>
      <c r="D84" s="448">
        <v>55142</v>
      </c>
      <c r="E84" s="261">
        <f>D84/12</f>
        <v>4595.166666666667</v>
      </c>
      <c r="F84" s="469">
        <f>D84/365*7</f>
        <v>1057.5178082191781</v>
      </c>
      <c r="G84" s="486">
        <f>D84/365*7/37</f>
        <v>28.58156238430211</v>
      </c>
      <c r="H84" s="514">
        <v>3.62</v>
      </c>
    </row>
    <row r="85" spans="1:8" s="433" customFormat="1" ht="15.5">
      <c r="A85" s="487"/>
      <c r="B85" s="280"/>
      <c r="C85" s="280"/>
      <c r="D85" s="280"/>
      <c r="E85" s="488"/>
      <c r="F85" s="489"/>
      <c r="G85" s="478"/>
      <c r="H85" s="514"/>
    </row>
    <row r="86" spans="1:8" s="433" customFormat="1" ht="15.5">
      <c r="A86" s="520" t="s">
        <v>93</v>
      </c>
      <c r="B86" s="521"/>
      <c r="C86" s="270">
        <v>1</v>
      </c>
      <c r="D86" s="448">
        <v>54481</v>
      </c>
      <c r="E86" s="261">
        <f>D86/12</f>
        <v>4540.083333333333</v>
      </c>
      <c r="F86" s="469">
        <f>D86/365*7</f>
        <v>1044.841095890411</v>
      </c>
      <c r="G86" s="486">
        <f>D86/365*7/37</f>
        <v>28.238948537578676</v>
      </c>
      <c r="H86" s="514">
        <v>3.66</v>
      </c>
    </row>
    <row r="87" spans="1:8" s="433" customFormat="1" ht="15.5">
      <c r="A87" s="520"/>
      <c r="B87" s="521"/>
      <c r="C87" s="270">
        <v>2</v>
      </c>
      <c r="D87" s="448">
        <v>55374</v>
      </c>
      <c r="E87" s="261">
        <f>D87/12</f>
        <v>4614.5</v>
      </c>
      <c r="F87" s="469">
        <f>D87/365*7</f>
        <v>1061.9671232876713</v>
      </c>
      <c r="G87" s="486">
        <f>D87/365*7/37</f>
        <v>28.701814142910035</v>
      </c>
      <c r="H87" s="514">
        <v>3.6</v>
      </c>
    </row>
    <row r="88" spans="1:8" s="433" customFormat="1" ht="15.5">
      <c r="A88" s="520"/>
      <c r="B88" s="521"/>
      <c r="C88" s="270">
        <v>3</v>
      </c>
      <c r="D88" s="448">
        <v>56280</v>
      </c>
      <c r="E88" s="261">
        <f>D88/12</f>
        <v>4690</v>
      </c>
      <c r="F88" s="469">
        <f>D88/365*7</f>
        <v>1079.3424657534247</v>
      </c>
      <c r="G88" s="486">
        <f>D88/365*7/37</f>
        <v>29.171417993335801</v>
      </c>
      <c r="H88" s="514">
        <v>3.54</v>
      </c>
    </row>
    <row r="89" spans="1:8" s="433" customFormat="1" ht="15.5">
      <c r="A89" s="520"/>
      <c r="B89" s="521"/>
      <c r="C89" s="270">
        <v>4</v>
      </c>
      <c r="D89" s="448">
        <v>57095</v>
      </c>
      <c r="E89" s="261">
        <f>D89/12</f>
        <v>4757.916666666667</v>
      </c>
      <c r="F89" s="469">
        <f>D89/365*7</f>
        <v>1094.972602739726</v>
      </c>
      <c r="G89" s="486">
        <f>D89/365*7/37</f>
        <v>29.593854128100702</v>
      </c>
      <c r="H89" s="514">
        <v>3.49</v>
      </c>
    </row>
    <row r="90" spans="1:8" s="433" customFormat="1" ht="15.5">
      <c r="A90" s="520"/>
      <c r="B90" s="521"/>
      <c r="C90" s="270">
        <v>5</v>
      </c>
      <c r="D90" s="448">
        <v>58051</v>
      </c>
      <c r="E90" s="261">
        <f>D90/12</f>
        <v>4837.583333333333</v>
      </c>
      <c r="F90" s="469">
        <f>D90/365*7</f>
        <v>1113.3068493150683</v>
      </c>
      <c r="G90" s="486">
        <f>D90/365*7/37</f>
        <v>30.089374305812658</v>
      </c>
      <c r="H90" s="514">
        <v>3.43</v>
      </c>
    </row>
    <row r="91" spans="1:8" s="238" customFormat="1" ht="15.75" customHeight="1">
      <c r="A91" s="490"/>
      <c r="D91" s="491"/>
      <c r="E91" s="492"/>
      <c r="F91" s="492"/>
      <c r="G91" s="496"/>
      <c r="H91" s="514"/>
    </row>
    <row r="92" spans="1:8" s="433" customFormat="1" ht="15.5">
      <c r="A92" s="520" t="s">
        <v>94</v>
      </c>
      <c r="B92" s="521"/>
      <c r="C92" s="270">
        <v>1</v>
      </c>
      <c r="D92" s="448">
        <v>59173</v>
      </c>
      <c r="E92" s="261">
        <f>D92/12</f>
        <v>4931.083333333333</v>
      </c>
      <c r="F92" s="469">
        <f>D92/365*7</f>
        <v>1134.8246575342464</v>
      </c>
      <c r="G92" s="486">
        <f>D92/365*7/37</f>
        <v>30.670936690114768</v>
      </c>
      <c r="H92" s="514">
        <v>3.36</v>
      </c>
    </row>
    <row r="93" spans="1:8" s="433" customFormat="1" ht="15.5">
      <c r="A93" s="520"/>
      <c r="B93" s="521"/>
      <c r="C93" s="270">
        <v>2</v>
      </c>
      <c r="D93" s="448">
        <v>61607</v>
      </c>
      <c r="E93" s="261">
        <f>D93/12</f>
        <v>5133.916666666667</v>
      </c>
      <c r="F93" s="469">
        <f>D93/365*7</f>
        <v>1181.5041095890413</v>
      </c>
      <c r="G93" s="486">
        <f>D93/365*7/37</f>
        <v>31.932543502406521</v>
      </c>
      <c r="H93" s="514">
        <v>3.23</v>
      </c>
    </row>
    <row r="94" spans="1:8" s="433" customFormat="1" ht="15.5">
      <c r="A94" s="520"/>
      <c r="B94" s="521"/>
      <c r="C94" s="270">
        <v>3</v>
      </c>
      <c r="D94" s="448">
        <v>64162</v>
      </c>
      <c r="E94" s="261">
        <f>D94/12</f>
        <v>5346.833333333333</v>
      </c>
      <c r="F94" s="469">
        <f>D94/365*7</f>
        <v>1230.5041095890413</v>
      </c>
      <c r="G94" s="486">
        <f>D94/365*7/37</f>
        <v>33.256867826730847</v>
      </c>
      <c r="H94" s="514">
        <v>3.09</v>
      </c>
    </row>
    <row r="95" spans="1:8" s="433" customFormat="1" ht="15.5">
      <c r="A95" s="520"/>
      <c r="B95" s="521"/>
      <c r="C95" s="270">
        <v>4</v>
      </c>
      <c r="D95" s="448">
        <v>66481</v>
      </c>
      <c r="E95" s="261">
        <f>D95/12</f>
        <v>5540.083333333333</v>
      </c>
      <c r="F95" s="469">
        <f>D95/365*7</f>
        <v>1274.9780821917809</v>
      </c>
      <c r="G95" s="486">
        <f>D95/365*7/37</f>
        <v>34.458867086264348</v>
      </c>
      <c r="H95" s="514">
        <v>2.98</v>
      </c>
    </row>
    <row r="96" spans="1:8" s="433" customFormat="1" ht="15.5">
      <c r="A96" s="520"/>
      <c r="B96" s="521"/>
      <c r="C96" s="270">
        <v>5</v>
      </c>
      <c r="D96" s="448">
        <v>68916</v>
      </c>
      <c r="E96" s="261">
        <f>D96/12</f>
        <v>5743</v>
      </c>
      <c r="F96" s="469">
        <f>D96/365*7</f>
        <v>1321.6767123287671</v>
      </c>
      <c r="G96" s="486">
        <f>D96/365*7/37</f>
        <v>35.72099222510181</v>
      </c>
      <c r="H96" s="514">
        <v>2.87</v>
      </c>
    </row>
    <row r="97" spans="1:8" s="433" customFormat="1" ht="15.5">
      <c r="A97" s="490"/>
      <c r="B97" s="238"/>
      <c r="C97" s="238"/>
      <c r="D97" s="491"/>
      <c r="E97" s="491"/>
      <c r="F97" s="491"/>
      <c r="G97" s="493"/>
      <c r="H97" s="514"/>
    </row>
    <row r="98" spans="1:8" s="433" customFormat="1" ht="15.5">
      <c r="A98" s="520" t="s">
        <v>95</v>
      </c>
      <c r="B98" s="521"/>
      <c r="C98" s="270">
        <v>1</v>
      </c>
      <c r="D98" s="448">
        <v>70134</v>
      </c>
      <c r="E98" s="261">
        <f>D98/12</f>
        <v>5844.5</v>
      </c>
      <c r="F98" s="469">
        <f>D98/365*7</f>
        <v>1345.0356164383561</v>
      </c>
      <c r="G98" s="486">
        <f>D98/365*7/37</f>
        <v>36.352313957793406</v>
      </c>
      <c r="H98" s="514">
        <v>2.82</v>
      </c>
    </row>
    <row r="99" spans="1:8" s="433" customFormat="1" ht="15.5">
      <c r="A99" s="520"/>
      <c r="B99" s="521"/>
      <c r="C99" s="270">
        <v>2</v>
      </c>
      <c r="D99" s="448">
        <v>72571</v>
      </c>
      <c r="E99" s="261">
        <f>D99/12</f>
        <v>6047.583333333333</v>
      </c>
      <c r="F99" s="469">
        <f>D99/365*7</f>
        <v>1391.7726027397259</v>
      </c>
      <c r="G99" s="486">
        <f>D99/365*7/37</f>
        <v>37.615475749722322</v>
      </c>
      <c r="H99" s="514">
        <v>2.72</v>
      </c>
    </row>
    <row r="100" spans="1:8" s="433" customFormat="1" ht="15.5">
      <c r="A100" s="520"/>
      <c r="B100" s="521"/>
      <c r="C100" s="270">
        <v>3</v>
      </c>
      <c r="D100" s="448">
        <v>75007</v>
      </c>
      <c r="E100" s="261">
        <f>D100/12</f>
        <v>6250.583333333333</v>
      </c>
      <c r="F100" s="469">
        <f>D100/365*7</f>
        <v>1438.490410958904</v>
      </c>
      <c r="G100" s="486">
        <f>D100/365*7/37</f>
        <v>38.878119215105514</v>
      </c>
      <c r="H100" s="514">
        <v>2.63</v>
      </c>
    </row>
    <row r="101" spans="1:8" s="433" customFormat="1" ht="15.5">
      <c r="A101" s="520"/>
      <c r="B101" s="521"/>
      <c r="C101" s="270">
        <v>4</v>
      </c>
      <c r="D101" s="448">
        <v>77442</v>
      </c>
      <c r="E101" s="261">
        <f>D101/12</f>
        <v>6453.5</v>
      </c>
      <c r="F101" s="469">
        <f>D101/365*7</f>
        <v>1485.1890410958904</v>
      </c>
      <c r="G101" s="486">
        <f>D101/365*7/37</f>
        <v>40.140244353942983</v>
      </c>
      <c r="H101" s="514">
        <v>2.5499999999999998</v>
      </c>
    </row>
    <row r="102" spans="1:8" s="433" customFormat="1" ht="16" thickBot="1">
      <c r="A102" s="522"/>
      <c r="B102" s="523"/>
      <c r="C102" s="277">
        <v>5</v>
      </c>
      <c r="D102" s="494">
        <v>79879</v>
      </c>
      <c r="E102" s="267">
        <f>D102/12</f>
        <v>6656.583333333333</v>
      </c>
      <c r="F102" s="471">
        <f>D102/365*7</f>
        <v>1531.9260273972602</v>
      </c>
      <c r="G102" s="495">
        <f>D102/365*7/37</f>
        <v>41.403406145871898</v>
      </c>
      <c r="H102" s="514">
        <v>2.4700000000000002</v>
      </c>
    </row>
    <row r="104" spans="1:8">
      <c r="A104" s="513" t="s">
        <v>106</v>
      </c>
    </row>
    <row r="105" spans="1:8">
      <c r="A105" s="282" t="s">
        <v>107</v>
      </c>
      <c r="D105" s="512">
        <v>39.243887999999998</v>
      </c>
      <c r="E105" s="512"/>
    </row>
    <row r="106" spans="1:8">
      <c r="A106" s="282" t="s">
        <v>108</v>
      </c>
      <c r="D106" s="512">
        <v>31.576140000000002</v>
      </c>
      <c r="E106" s="512"/>
    </row>
    <row r="110" spans="1:8">
      <c r="A110" s="282" t="s">
        <v>110</v>
      </c>
      <c r="C110" s="282" t="s">
        <v>112</v>
      </c>
      <c r="E110" s="282" t="s">
        <v>113</v>
      </c>
      <c r="F110" s="282" t="s">
        <v>114</v>
      </c>
    </row>
    <row r="111" spans="1:8" ht="15.5">
      <c r="C111" s="282">
        <v>32</v>
      </c>
      <c r="D111" s="449">
        <v>19.849833395038875</v>
      </c>
      <c r="E111" s="330">
        <f t="shared" ref="E111:E116" si="6">SUM(D111*1.2)</f>
        <v>23.81980007404665</v>
      </c>
    </row>
    <row r="112" spans="1:8" ht="15.5">
      <c r="C112" s="282">
        <v>33</v>
      </c>
      <c r="D112" s="449">
        <v>20.470270270270269</v>
      </c>
      <c r="E112" s="330">
        <f t="shared" si="6"/>
        <v>24.564324324324321</v>
      </c>
    </row>
    <row r="113" spans="3:5" ht="15.5">
      <c r="C113" s="282">
        <v>34</v>
      </c>
      <c r="D113" s="449">
        <v>20.980821917808218</v>
      </c>
      <c r="E113" s="330">
        <f t="shared" si="6"/>
        <v>25.176986301369862</v>
      </c>
    </row>
    <row r="114" spans="3:5" ht="15.5">
      <c r="C114" s="282">
        <v>35</v>
      </c>
      <c r="D114" s="449">
        <v>21.508478341355055</v>
      </c>
      <c r="E114" s="330">
        <f t="shared" si="6"/>
        <v>25.810174009626063</v>
      </c>
    </row>
    <row r="115" spans="3:5">
      <c r="C115" s="282">
        <v>36</v>
      </c>
      <c r="D115" s="515">
        <v>22.030433172898928</v>
      </c>
      <c r="E115" s="330">
        <f t="shared" si="6"/>
        <v>26.436519807478714</v>
      </c>
    </row>
    <row r="116" spans="3:5">
      <c r="C116" s="282">
        <v>37</v>
      </c>
      <c r="D116" s="515">
        <v>22.555497963717141</v>
      </c>
      <c r="E116" s="330">
        <f t="shared" si="6"/>
        <v>27.066597556460568</v>
      </c>
    </row>
  </sheetData>
  <mergeCells count="31">
    <mergeCell ref="A74:B78"/>
    <mergeCell ref="A80:B84"/>
    <mergeCell ref="A86:B90"/>
    <mergeCell ref="A92:B96"/>
    <mergeCell ref="A98:B102"/>
    <mergeCell ref="A73:B73"/>
    <mergeCell ref="A39:C39"/>
    <mergeCell ref="D39:G39"/>
    <mergeCell ref="A40:B40"/>
    <mergeCell ref="A41:B44"/>
    <mergeCell ref="A46:B49"/>
    <mergeCell ref="A51:B54"/>
    <mergeCell ref="A56:B59"/>
    <mergeCell ref="A61:B64"/>
    <mergeCell ref="A66:B69"/>
    <mergeCell ref="A72:C72"/>
    <mergeCell ref="D72:G72"/>
    <mergeCell ref="A34:B36"/>
    <mergeCell ref="A2:G2"/>
    <mergeCell ref="A4:B4"/>
    <mergeCell ref="B7:B8"/>
    <mergeCell ref="A8:A10"/>
    <mergeCell ref="B10:B15"/>
    <mergeCell ref="A15:A21"/>
    <mergeCell ref="B21:B26"/>
    <mergeCell ref="C28:G28"/>
    <mergeCell ref="A29:C29"/>
    <mergeCell ref="D29:G29"/>
    <mergeCell ref="A30:B30"/>
    <mergeCell ref="A31:B33"/>
    <mergeCell ref="A6:A7"/>
  </mergeCells>
  <pageMargins left="0.7" right="0.7" top="0.75" bottom="0.75" header="0.3" footer="0.3"/>
  <pageSetup paperSize="9" fitToHeight="0" orientation="portrait" r:id="rId1"/>
  <headerFooter>
    <oddHeader>&amp;L&amp;G</oddHeader>
    <oddFooter>&amp;F</oddFooter>
  </headerFooter>
  <rowBreaks count="2" manualBreakCount="2">
    <brk id="37" max="16383" man="1"/>
    <brk id="70" max="16383" man="1"/>
  </rowBreaks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"/>
  <dimension ref="A1:F114"/>
  <sheetViews>
    <sheetView workbookViewId="0">
      <selection activeCell="D10" sqref="D10"/>
    </sheetView>
  </sheetViews>
  <sheetFormatPr defaultRowHeight="12.5"/>
  <cols>
    <col min="3" max="3" width="11" customWidth="1"/>
    <col min="4" max="4" width="11.54296875" bestFit="1" customWidth="1"/>
    <col min="6" max="6" width="10" customWidth="1"/>
  </cols>
  <sheetData>
    <row r="1" spans="1:6" ht="25">
      <c r="A1" s="10" t="s">
        <v>25</v>
      </c>
      <c r="B1" s="10"/>
      <c r="C1" s="10"/>
    </row>
    <row r="5" spans="1:6" s="12" customFormat="1" ht="15.5">
      <c r="A5" s="12" t="s">
        <v>34</v>
      </c>
    </row>
    <row r="6" spans="1:6" s="7" customFormat="1" ht="13"/>
    <row r="7" spans="1:6" s="6" customFormat="1" ht="13">
      <c r="A7" s="9" t="s">
        <v>14</v>
      </c>
      <c r="B7" s="9"/>
      <c r="C7" s="9"/>
      <c r="D7" s="9"/>
      <c r="E7" s="9"/>
      <c r="F7" s="9"/>
    </row>
    <row r="9" spans="1:6" ht="13">
      <c r="A9" s="8" t="s">
        <v>0</v>
      </c>
      <c r="B9" s="8" t="s">
        <v>1</v>
      </c>
      <c r="C9" s="8" t="s">
        <v>2</v>
      </c>
      <c r="D9" s="8" t="s">
        <v>3</v>
      </c>
      <c r="E9" s="8" t="s">
        <v>5</v>
      </c>
      <c r="F9" s="8" t="s">
        <v>4</v>
      </c>
    </row>
    <row r="10" spans="1:6" ht="13">
      <c r="A10" s="1" t="s">
        <v>15</v>
      </c>
      <c r="B10" s="2">
        <v>4</v>
      </c>
      <c r="C10" s="3">
        <v>9648</v>
      </c>
      <c r="D10" s="4">
        <f>SUM(C10/365*7/37)</f>
        <v>5.00081451314328</v>
      </c>
      <c r="E10" s="3">
        <f t="shared" ref="E10:E15" si="0">SUM(C10/365*7)</f>
        <v>185.03013698630136</v>
      </c>
      <c r="F10" s="3">
        <f t="shared" ref="F10:F15" si="1">SUM(C10/365*28)</f>
        <v>740.12054794520543</v>
      </c>
    </row>
    <row r="11" spans="1:6" ht="13">
      <c r="A11" s="1" t="s">
        <v>16</v>
      </c>
      <c r="B11" s="2">
        <v>5</v>
      </c>
      <c r="C11" s="3">
        <v>9876</v>
      </c>
      <c r="D11" s="4">
        <v>5.4533135875601628</v>
      </c>
      <c r="E11" s="3">
        <f t="shared" si="0"/>
        <v>189.40273972602739</v>
      </c>
      <c r="F11" s="3">
        <f t="shared" si="1"/>
        <v>757.61095890410957</v>
      </c>
    </row>
    <row r="12" spans="1:6" ht="13">
      <c r="A12" s="1" t="s">
        <v>17</v>
      </c>
      <c r="B12" s="2">
        <v>6</v>
      </c>
      <c r="C12" s="3">
        <v>10209</v>
      </c>
      <c r="D12" s="4">
        <v>5.529507589781562</v>
      </c>
      <c r="E12" s="3">
        <f t="shared" si="0"/>
        <v>195.78904109589041</v>
      </c>
      <c r="F12" s="3">
        <f t="shared" si="1"/>
        <v>783.15616438356165</v>
      </c>
    </row>
    <row r="13" spans="1:6" ht="13">
      <c r="A13" s="1" t="s">
        <v>18</v>
      </c>
      <c r="B13" s="2">
        <v>7</v>
      </c>
      <c r="C13" s="3">
        <v>10539</v>
      </c>
      <c r="D13" s="4">
        <v>5.7083302480562761</v>
      </c>
      <c r="E13" s="3">
        <f t="shared" si="0"/>
        <v>202.11780821917807</v>
      </c>
      <c r="F13" s="3">
        <f t="shared" si="1"/>
        <v>808.47123287671229</v>
      </c>
    </row>
    <row r="14" spans="1:6" ht="13">
      <c r="A14" s="1" t="s">
        <v>19</v>
      </c>
      <c r="B14" s="2">
        <v>8</v>
      </c>
      <c r="C14" s="3">
        <v>10872</v>
      </c>
      <c r="D14" s="4">
        <v>5.8887078859681603</v>
      </c>
      <c r="E14" s="3">
        <f t="shared" si="0"/>
        <v>208.50410958904109</v>
      </c>
      <c r="F14" s="3">
        <f t="shared" si="1"/>
        <v>834.01643835616437</v>
      </c>
    </row>
    <row r="15" spans="1:6" ht="13">
      <c r="A15" s="1" t="s">
        <v>20</v>
      </c>
      <c r="B15" s="2">
        <v>9</v>
      </c>
      <c r="C15" s="3">
        <v>11202</v>
      </c>
      <c r="D15" s="4">
        <v>6.0675305442428735</v>
      </c>
      <c r="E15" s="3">
        <f t="shared" si="0"/>
        <v>214.83287671232875</v>
      </c>
      <c r="F15" s="3">
        <f t="shared" si="1"/>
        <v>859.33150684931502</v>
      </c>
    </row>
    <row r="18" spans="1:6" ht="13">
      <c r="A18" s="9" t="s">
        <v>21</v>
      </c>
      <c r="B18" s="9"/>
      <c r="C18" s="9"/>
      <c r="D18" s="9"/>
      <c r="E18" s="9"/>
      <c r="F18" s="9"/>
    </row>
    <row r="20" spans="1:6" ht="13">
      <c r="A20" s="9" t="s">
        <v>30</v>
      </c>
      <c r="B20" s="9"/>
      <c r="C20" s="7"/>
    </row>
    <row r="21" spans="1:6" ht="13">
      <c r="A21" s="8" t="s">
        <v>0</v>
      </c>
      <c r="B21" s="8" t="s">
        <v>1</v>
      </c>
      <c r="C21" s="8" t="s">
        <v>2</v>
      </c>
      <c r="D21" s="8" t="s">
        <v>3</v>
      </c>
      <c r="E21" s="8" t="s">
        <v>5</v>
      </c>
      <c r="F21" s="8" t="s">
        <v>4</v>
      </c>
    </row>
    <row r="22" spans="1:6" ht="13">
      <c r="A22" s="1" t="s">
        <v>22</v>
      </c>
      <c r="B22" s="2">
        <v>4</v>
      </c>
      <c r="C22" s="3">
        <v>9648</v>
      </c>
      <c r="D22" s="4">
        <f>SUM(C22/365*7/37)</f>
        <v>5.00081451314328</v>
      </c>
      <c r="E22" s="3">
        <f t="shared" ref="E22:E27" si="2">SUM(C22/365*7)</f>
        <v>185.03013698630136</v>
      </c>
      <c r="F22" s="3">
        <f t="shared" ref="F22:F27" si="3">SUM(C22/365*28)</f>
        <v>740.12054794520543</v>
      </c>
    </row>
    <row r="23" spans="1:6" ht="13">
      <c r="A23" s="1" t="s">
        <v>23</v>
      </c>
      <c r="B23" s="2">
        <v>5</v>
      </c>
      <c r="C23" s="3">
        <v>9876</v>
      </c>
      <c r="D23" s="4">
        <f t="shared" ref="D23:D60" si="4">SUM(C23/365*7/37)</f>
        <v>5.1189929655683075</v>
      </c>
      <c r="E23" s="3">
        <f t="shared" si="2"/>
        <v>189.40273972602739</v>
      </c>
      <c r="F23" s="3">
        <f t="shared" si="3"/>
        <v>757.61095890410957</v>
      </c>
    </row>
    <row r="24" spans="1:6" ht="13">
      <c r="A24" s="1" t="s">
        <v>23</v>
      </c>
      <c r="B24" s="2">
        <v>6</v>
      </c>
      <c r="C24" s="3">
        <v>10209</v>
      </c>
      <c r="D24" s="4">
        <f t="shared" si="4"/>
        <v>5.2915957052943359</v>
      </c>
      <c r="E24" s="3">
        <f t="shared" si="2"/>
        <v>195.78904109589041</v>
      </c>
      <c r="F24" s="3">
        <f t="shared" si="3"/>
        <v>783.15616438356165</v>
      </c>
    </row>
    <row r="25" spans="1:6" ht="13">
      <c r="A25" s="1" t="s">
        <v>23</v>
      </c>
      <c r="B25" s="2">
        <v>8</v>
      </c>
      <c r="C25" s="3">
        <v>10872</v>
      </c>
      <c r="D25" s="4">
        <f t="shared" si="4"/>
        <v>5.6352462051092189</v>
      </c>
      <c r="E25" s="3">
        <f t="shared" si="2"/>
        <v>208.50410958904109</v>
      </c>
      <c r="F25" s="3">
        <f t="shared" si="3"/>
        <v>834.01643835616437</v>
      </c>
    </row>
    <row r="26" spans="1:6" ht="13">
      <c r="A26" s="2"/>
      <c r="B26" s="2">
        <v>10</v>
      </c>
      <c r="C26" s="3">
        <v>11433</v>
      </c>
      <c r="D26" s="4">
        <f t="shared" si="4"/>
        <v>5.9260273972602731</v>
      </c>
      <c r="E26" s="3">
        <f t="shared" si="2"/>
        <v>219.26301369863012</v>
      </c>
      <c r="F26" s="3">
        <f t="shared" si="3"/>
        <v>877.05205479452047</v>
      </c>
    </row>
    <row r="27" spans="1:6" ht="13">
      <c r="B27" s="2">
        <v>11</v>
      </c>
      <c r="C27" s="3">
        <v>12171</v>
      </c>
      <c r="D27" s="4">
        <f t="shared" si="4"/>
        <v>6.3085523880044425</v>
      </c>
      <c r="E27" s="3">
        <f t="shared" si="2"/>
        <v>233.41643835616438</v>
      </c>
      <c r="F27" s="3">
        <f t="shared" si="3"/>
        <v>933.66575342465751</v>
      </c>
    </row>
    <row r="29" spans="1:6" ht="13">
      <c r="A29" s="1" t="s">
        <v>24</v>
      </c>
      <c r="B29" s="2">
        <v>11</v>
      </c>
      <c r="C29" s="3">
        <v>12171</v>
      </c>
      <c r="D29" s="4">
        <f t="shared" si="4"/>
        <v>6.3085523880044425</v>
      </c>
      <c r="E29" s="3">
        <f>SUM(C29/365*7)</f>
        <v>233.41643835616438</v>
      </c>
      <c r="F29" s="3">
        <f>SUM(C29/365*28)</f>
        <v>933.66575342465751</v>
      </c>
    </row>
    <row r="30" spans="1:6" ht="13">
      <c r="B30" s="2">
        <v>12</v>
      </c>
      <c r="C30" s="3">
        <v>12429</v>
      </c>
      <c r="D30" s="4">
        <f t="shared" si="4"/>
        <v>6.4422806368011853</v>
      </c>
      <c r="E30" s="3">
        <f>SUM(C30/365*7)</f>
        <v>238.36438356164385</v>
      </c>
      <c r="F30" s="3">
        <f>SUM(C30/365*28)</f>
        <v>953.45753424657539</v>
      </c>
    </row>
    <row r="31" spans="1:6" ht="13">
      <c r="B31" s="2">
        <v>13</v>
      </c>
      <c r="C31" s="3">
        <v>12762</v>
      </c>
      <c r="D31" s="4">
        <f t="shared" si="4"/>
        <v>6.6148833765272119</v>
      </c>
      <c r="E31" s="3">
        <f>SUM(C31/365*7)</f>
        <v>244.75068493150684</v>
      </c>
      <c r="F31" s="3">
        <f>SUM(C31/365*28)</f>
        <v>979.00273972602736</v>
      </c>
    </row>
    <row r="33" spans="1:6" ht="13">
      <c r="A33" s="1" t="s">
        <v>26</v>
      </c>
      <c r="B33" s="2">
        <v>14</v>
      </c>
      <c r="C33" s="3">
        <v>12996</v>
      </c>
      <c r="D33" s="4">
        <f t="shared" si="4"/>
        <v>6.7361717882265824</v>
      </c>
      <c r="E33" s="3">
        <f>SUM(C33/365*7)</f>
        <v>249.23835616438356</v>
      </c>
      <c r="F33" s="3">
        <f>SUM(C33/365*28)</f>
        <v>996.95342465753424</v>
      </c>
    </row>
    <row r="34" spans="1:6" ht="13">
      <c r="B34" s="2">
        <v>15</v>
      </c>
      <c r="C34" s="3">
        <v>13266</v>
      </c>
      <c r="D34" s="4">
        <f t="shared" si="4"/>
        <v>6.8761199555720101</v>
      </c>
      <c r="E34" s="3">
        <f>SUM(C34/365*7)</f>
        <v>254.41643835616438</v>
      </c>
      <c r="F34" s="3">
        <f>SUM(C34/365*28)</f>
        <v>1017.6657534246575</v>
      </c>
    </row>
    <row r="35" spans="1:6" ht="13">
      <c r="B35" s="2">
        <v>16</v>
      </c>
      <c r="C35" s="3">
        <v>13584</v>
      </c>
      <c r="D35" s="4">
        <f t="shared" si="4"/>
        <v>7.0409477971121808</v>
      </c>
      <c r="E35" s="3">
        <f>SUM(C35/365*7)</f>
        <v>260.51506849315069</v>
      </c>
      <c r="F35" s="3">
        <f>SUM(C35/365*28)</f>
        <v>1042.0602739726028</v>
      </c>
    </row>
    <row r="36" spans="1:6" ht="13">
      <c r="B36" s="2">
        <v>17</v>
      </c>
      <c r="C36" s="3">
        <v>13905</v>
      </c>
      <c r="D36" s="4">
        <f t="shared" si="4"/>
        <v>7.2073306182895225</v>
      </c>
      <c r="E36" s="3">
        <f>SUM(C36/365*7)</f>
        <v>266.67123287671234</v>
      </c>
      <c r="F36" s="3">
        <f>SUM(C36/365*28)</f>
        <v>1066.6849315068494</v>
      </c>
    </row>
    <row r="38" spans="1:6" ht="13">
      <c r="A38" s="1" t="s">
        <v>27</v>
      </c>
      <c r="B38" s="2">
        <v>18</v>
      </c>
      <c r="C38" s="3">
        <v>14178</v>
      </c>
      <c r="D38" s="4">
        <f t="shared" si="4"/>
        <v>7.3488337652721212</v>
      </c>
      <c r="E38" s="3">
        <f>SUM(C38/365*7)</f>
        <v>271.90684931506848</v>
      </c>
      <c r="F38" s="3">
        <f>SUM(C38/365*28)</f>
        <v>1087.6273972602739</v>
      </c>
    </row>
    <row r="39" spans="1:6" ht="13">
      <c r="B39" s="2">
        <v>19</v>
      </c>
      <c r="C39" s="3">
        <v>14712</v>
      </c>
      <c r="D39" s="4">
        <f t="shared" si="4"/>
        <v>7.6256201406886337</v>
      </c>
      <c r="E39" s="3">
        <f>SUM(C39/365*7)</f>
        <v>282.14794520547946</v>
      </c>
      <c r="F39" s="3">
        <f>SUM(C39/365*28)</f>
        <v>1128.5917808219178</v>
      </c>
    </row>
    <row r="40" spans="1:6" ht="13">
      <c r="B40" s="2">
        <v>20</v>
      </c>
      <c r="C40" s="3">
        <v>15246</v>
      </c>
      <c r="D40" s="4">
        <f t="shared" si="4"/>
        <v>7.9024065161051471</v>
      </c>
      <c r="E40" s="3">
        <f>SUM(C40/365*7)</f>
        <v>292.38904109589043</v>
      </c>
      <c r="F40" s="3">
        <f>SUM(C40/365*28)</f>
        <v>1169.5561643835617</v>
      </c>
    </row>
    <row r="41" spans="1:6" ht="13">
      <c r="B41" s="2">
        <v>21</v>
      </c>
      <c r="C41" s="3">
        <v>15801</v>
      </c>
      <c r="D41" s="4">
        <f t="shared" si="4"/>
        <v>8.1900777489818601</v>
      </c>
      <c r="E41" s="3">
        <f>SUM(C41/365*7)</f>
        <v>303.0328767123288</v>
      </c>
      <c r="F41" s="3">
        <f>SUM(C41/365*28)</f>
        <v>1212.1315068493152</v>
      </c>
    </row>
    <row r="43" spans="1:6" ht="13">
      <c r="A43" s="1" t="s">
        <v>28</v>
      </c>
      <c r="B43" s="2">
        <v>22</v>
      </c>
      <c r="C43" s="3">
        <v>16212</v>
      </c>
      <c r="D43" s="4">
        <f t="shared" si="4"/>
        <v>8.4031099592743423</v>
      </c>
      <c r="E43" s="3">
        <f>SUM(C43/365*7)</f>
        <v>310.91506849315067</v>
      </c>
      <c r="F43" s="3">
        <f>SUM(C43/365*28)</f>
        <v>1243.6602739726027</v>
      </c>
    </row>
    <row r="44" spans="1:6" ht="13">
      <c r="B44" s="2">
        <v>23</v>
      </c>
      <c r="C44" s="3">
        <v>16689</v>
      </c>
      <c r="D44" s="4">
        <f t="shared" si="4"/>
        <v>8.6503517215845989</v>
      </c>
      <c r="E44" s="3">
        <f>SUM(C44/365*7)</f>
        <v>320.06301369863013</v>
      </c>
      <c r="F44" s="3">
        <f>SUM(C44/365*28)</f>
        <v>1280.2520547945205</v>
      </c>
    </row>
    <row r="45" spans="1:6" ht="13">
      <c r="B45" s="2">
        <v>24</v>
      </c>
      <c r="C45" s="3">
        <v>17235</v>
      </c>
      <c r="D45" s="4">
        <f t="shared" si="4"/>
        <v>8.9333580155497962</v>
      </c>
      <c r="E45" s="3">
        <f>SUM(C45/365*7)</f>
        <v>330.53424657534248</v>
      </c>
      <c r="F45" s="3">
        <f>SUM(C45/365*28)</f>
        <v>1322.1369863013699</v>
      </c>
    </row>
    <row r="46" spans="1:6" ht="13">
      <c r="B46" s="2">
        <v>25</v>
      </c>
      <c r="C46" s="3">
        <v>17784</v>
      </c>
      <c r="D46" s="4">
        <f t="shared" si="4"/>
        <v>9.2179192891521655</v>
      </c>
      <c r="E46" s="3">
        <f>SUM(C46/365*7)</f>
        <v>341.06301369863013</v>
      </c>
      <c r="F46" s="3">
        <f>SUM(C46/365*28)</f>
        <v>1364.2520547945205</v>
      </c>
    </row>
    <row r="48" spans="1:6" ht="13">
      <c r="A48" s="1" t="s">
        <v>29</v>
      </c>
      <c r="B48" s="2">
        <v>26</v>
      </c>
      <c r="C48" s="3">
        <v>18357</v>
      </c>
      <c r="D48" s="4">
        <f t="shared" si="4"/>
        <v>9.5149203998519063</v>
      </c>
      <c r="E48" s="3">
        <f>SUM(C48/365*7)</f>
        <v>352.05205479452053</v>
      </c>
      <c r="F48" s="3">
        <f>SUM(C48/365*28)</f>
        <v>1408.2082191780821</v>
      </c>
    </row>
    <row r="49" spans="1:6" ht="13">
      <c r="B49" s="2">
        <v>27</v>
      </c>
      <c r="C49" s="3">
        <v>18969</v>
      </c>
      <c r="D49" s="4">
        <f t="shared" si="4"/>
        <v>9.8321362458348762</v>
      </c>
      <c r="E49" s="3">
        <f>SUM(C49/365*7)</f>
        <v>363.78904109589041</v>
      </c>
      <c r="F49" s="3">
        <f>SUM(C49/365*28)</f>
        <v>1455.1561643835616</v>
      </c>
    </row>
    <row r="50" spans="1:6" ht="13">
      <c r="B50" s="2">
        <v>28</v>
      </c>
      <c r="C50" s="3">
        <v>19584</v>
      </c>
      <c r="D50" s="4">
        <f t="shared" si="4"/>
        <v>10.150907071455016</v>
      </c>
      <c r="E50" s="3">
        <f>SUM(C50/365*7)</f>
        <v>375.58356164383559</v>
      </c>
      <c r="F50" s="3">
        <f>SUM(C50/365*28)</f>
        <v>1502.3342465753424</v>
      </c>
    </row>
    <row r="51" spans="1:6" ht="13">
      <c r="B51" s="2"/>
      <c r="C51" s="3"/>
      <c r="D51" s="4"/>
      <c r="E51" s="3"/>
      <c r="F51" s="3"/>
    </row>
    <row r="52" spans="1:6" ht="13">
      <c r="A52" s="9" t="s">
        <v>31</v>
      </c>
      <c r="B52" s="9"/>
      <c r="C52" s="11"/>
    </row>
    <row r="53" spans="1:6" ht="13">
      <c r="A53" s="8" t="s">
        <v>0</v>
      </c>
      <c r="B53" s="8" t="s">
        <v>1</v>
      </c>
      <c r="C53" s="8" t="s">
        <v>2</v>
      </c>
      <c r="D53" s="8" t="s">
        <v>3</v>
      </c>
      <c r="E53" s="8" t="s">
        <v>5</v>
      </c>
      <c r="F53" s="8" t="s">
        <v>4</v>
      </c>
    </row>
    <row r="54" spans="1:6" ht="13">
      <c r="A54" s="1" t="s">
        <v>6</v>
      </c>
      <c r="B54" s="2">
        <v>29</v>
      </c>
      <c r="C54" s="3">
        <v>20364</v>
      </c>
      <c r="D54" s="4">
        <f t="shared" si="4"/>
        <v>10.555201777119585</v>
      </c>
      <c r="E54" s="3">
        <f>SUM(C54/365*7)</f>
        <v>390.54246575342466</v>
      </c>
      <c r="F54" s="3">
        <f>SUM(C54/365*28)</f>
        <v>1562.1698630136987</v>
      </c>
    </row>
    <row r="55" spans="1:6" ht="13">
      <c r="B55" s="2">
        <v>30</v>
      </c>
      <c r="C55" s="3">
        <v>21045</v>
      </c>
      <c r="D55" s="4">
        <f t="shared" si="4"/>
        <v>10.908182154757498</v>
      </c>
      <c r="E55" s="3">
        <f>SUM(C55/365*7)</f>
        <v>403.60273972602744</v>
      </c>
      <c r="F55" s="3">
        <f>SUM(C55/365*28)</f>
        <v>1614.4109589041097</v>
      </c>
    </row>
    <row r="56" spans="1:6" ht="13">
      <c r="B56" s="2">
        <v>31</v>
      </c>
      <c r="C56" s="3">
        <v>21711</v>
      </c>
      <c r="D56" s="4">
        <f t="shared" si="4"/>
        <v>11.253387634209552</v>
      </c>
      <c r="E56" s="3">
        <f>SUM(C56/365*7)</f>
        <v>416.37534246575342</v>
      </c>
      <c r="F56" s="3">
        <f>SUM(C56/365*28)</f>
        <v>1665.5013698630137</v>
      </c>
    </row>
    <row r="58" spans="1:6" ht="13">
      <c r="A58" s="1" t="s">
        <v>7</v>
      </c>
      <c r="B58" s="2">
        <v>32</v>
      </c>
      <c r="C58" s="3">
        <v>22353</v>
      </c>
      <c r="D58" s="4">
        <f t="shared" si="4"/>
        <v>11.586153276564236</v>
      </c>
      <c r="E58" s="3">
        <f>SUM(C58/365*7)</f>
        <v>428.68767123287671</v>
      </c>
      <c r="F58" s="3">
        <f>SUM(C58/365*28)</f>
        <v>1714.7506849315068</v>
      </c>
    </row>
    <row r="59" spans="1:6" ht="13">
      <c r="B59" s="2">
        <v>33</v>
      </c>
      <c r="C59" s="3">
        <v>23010</v>
      </c>
      <c r="D59" s="4">
        <f t="shared" si="4"/>
        <v>11.926693817104777</v>
      </c>
      <c r="E59" s="3">
        <f>SUM(C59/365*7)</f>
        <v>441.28767123287673</v>
      </c>
      <c r="F59" s="3">
        <f>SUM(C59/365*28)</f>
        <v>1765.1506849315069</v>
      </c>
    </row>
    <row r="60" spans="1:6" ht="13">
      <c r="B60" s="2">
        <v>34</v>
      </c>
      <c r="C60" s="3">
        <v>23661</v>
      </c>
      <c r="D60" s="4">
        <f t="shared" si="4"/>
        <v>12.264124398370972</v>
      </c>
      <c r="E60" s="3">
        <f>SUM(C60/365*7)</f>
        <v>453.77260273972598</v>
      </c>
      <c r="F60" s="3">
        <f>SUM(C60/365*28)</f>
        <v>1815.0904109589039</v>
      </c>
    </row>
    <row r="63" spans="1:6" ht="13">
      <c r="A63" s="9" t="s">
        <v>32</v>
      </c>
      <c r="B63" s="9"/>
      <c r="C63" s="11"/>
    </row>
    <row r="64" spans="1:6" ht="13">
      <c r="A64" s="8" t="s">
        <v>0</v>
      </c>
      <c r="B64" s="8" t="s">
        <v>1</v>
      </c>
      <c r="C64" s="8" t="s">
        <v>2</v>
      </c>
      <c r="D64" s="8" t="s">
        <v>3</v>
      </c>
      <c r="E64" s="8" t="s">
        <v>5</v>
      </c>
      <c r="F64" s="8" t="s">
        <v>4</v>
      </c>
    </row>
    <row r="65" spans="1:6" ht="13">
      <c r="A65" s="1" t="s">
        <v>8</v>
      </c>
      <c r="B65" s="2">
        <v>33</v>
      </c>
      <c r="C65" s="3">
        <v>23010</v>
      </c>
      <c r="D65" s="4">
        <f t="shared" ref="D65:D93" si="5">SUM(C65/365*7/37)</f>
        <v>11.926693817104777</v>
      </c>
      <c r="E65" s="3">
        <f>SUM(C65/365*7)</f>
        <v>441.28767123287673</v>
      </c>
      <c r="F65" s="3">
        <f>SUM(C65/365*28)</f>
        <v>1765.1506849315069</v>
      </c>
    </row>
    <row r="66" spans="1:6" ht="13">
      <c r="B66" s="2">
        <v>34</v>
      </c>
      <c r="C66" s="3">
        <v>23661</v>
      </c>
      <c r="D66" s="4">
        <f t="shared" si="5"/>
        <v>12.264124398370972</v>
      </c>
      <c r="E66" s="3">
        <f>SUM(C66/365*7)</f>
        <v>453.77260273972598</v>
      </c>
      <c r="F66" s="3">
        <f>SUM(C66/365*28)</f>
        <v>1815.0904109589039</v>
      </c>
    </row>
    <row r="67" spans="1:6" ht="13">
      <c r="B67" s="2">
        <v>35</v>
      </c>
      <c r="C67" s="3">
        <v>24156</v>
      </c>
      <c r="D67" s="4">
        <f t="shared" si="5"/>
        <v>12.520696038504258</v>
      </c>
      <c r="E67" s="3">
        <f>SUM(C67/365*7)</f>
        <v>463.26575342465753</v>
      </c>
      <c r="F67" s="3">
        <f>SUM(C67/365*28)</f>
        <v>1853.0630136986301</v>
      </c>
    </row>
    <row r="68" spans="1:6" ht="13">
      <c r="B68" s="2">
        <v>36</v>
      </c>
      <c r="C68" s="3">
        <v>24795</v>
      </c>
      <c r="D68" s="4">
        <f t="shared" si="5"/>
        <v>12.85190670122177</v>
      </c>
      <c r="E68" s="3">
        <f>SUM(C68/365*7)</f>
        <v>475.52054794520552</v>
      </c>
      <c r="F68" s="3">
        <f>SUM(C68/365*28)</f>
        <v>1902.0821917808221</v>
      </c>
    </row>
    <row r="69" spans="1:6" ht="13">
      <c r="B69" s="2"/>
    </row>
    <row r="70" spans="1:6" ht="13">
      <c r="A70" s="1" t="s">
        <v>9</v>
      </c>
      <c r="B70" s="2">
        <v>35</v>
      </c>
      <c r="C70" s="3">
        <v>24156</v>
      </c>
      <c r="D70" s="4">
        <f t="shared" si="5"/>
        <v>12.520696038504258</v>
      </c>
      <c r="E70" s="3">
        <f>SUM(C70/365*7)</f>
        <v>463.26575342465753</v>
      </c>
      <c r="F70" s="3">
        <f>SUM(C70/365*28)</f>
        <v>1853.0630136986301</v>
      </c>
    </row>
    <row r="71" spans="1:6" ht="13">
      <c r="B71" s="2">
        <v>36</v>
      </c>
      <c r="C71" s="3">
        <v>24795</v>
      </c>
      <c r="D71" s="4">
        <f t="shared" si="5"/>
        <v>12.85190670122177</v>
      </c>
      <c r="E71" s="3">
        <f>SUM(C71/365*7)</f>
        <v>475.52054794520552</v>
      </c>
      <c r="F71" s="3">
        <f>SUM(C71/365*28)</f>
        <v>1902.0821917808221</v>
      </c>
    </row>
    <row r="72" spans="1:6" ht="13">
      <c r="B72" s="2">
        <v>37</v>
      </c>
      <c r="C72" s="3">
        <v>25494</v>
      </c>
      <c r="D72" s="4">
        <f t="shared" si="5"/>
        <v>13.21421695668271</v>
      </c>
      <c r="E72" s="3">
        <f>SUM(C72/365*7)</f>
        <v>488.92602739726027</v>
      </c>
      <c r="F72" s="3">
        <f>SUM(C72/365*28)</f>
        <v>1955.7041095890411</v>
      </c>
    </row>
    <row r="73" spans="1:6" ht="13">
      <c r="B73" s="2">
        <v>38</v>
      </c>
      <c r="C73" s="3">
        <v>26238</v>
      </c>
      <c r="D73" s="4">
        <f t="shared" si="5"/>
        <v>13.599851906701222</v>
      </c>
      <c r="E73" s="3">
        <f>SUM(C73/365*7)</f>
        <v>503.19452054794522</v>
      </c>
      <c r="F73" s="3">
        <f>SUM(C73/365*28)</f>
        <v>2012.7780821917809</v>
      </c>
    </row>
    <row r="74" spans="1:6" s="5" customFormat="1"/>
    <row r="75" spans="1:6" ht="13">
      <c r="A75" s="1" t="s">
        <v>10</v>
      </c>
      <c r="B75" s="2">
        <v>38</v>
      </c>
      <c r="C75" s="3">
        <v>26238</v>
      </c>
      <c r="D75" s="4">
        <f t="shared" si="5"/>
        <v>13.599851906701222</v>
      </c>
      <c r="E75" s="3">
        <f>SUM(C75/365*7)</f>
        <v>503.19452054794522</v>
      </c>
      <c r="F75" s="3">
        <f>SUM(C75/365*28)</f>
        <v>2012.7780821917809</v>
      </c>
    </row>
    <row r="76" spans="1:6" ht="13">
      <c r="B76" s="2">
        <v>39</v>
      </c>
      <c r="C76" s="3">
        <v>27099</v>
      </c>
      <c r="D76" s="4">
        <f t="shared" si="5"/>
        <v>14.046131062569421</v>
      </c>
      <c r="E76" s="3">
        <f>SUM(C76/365*7)</f>
        <v>519.70684931506855</v>
      </c>
      <c r="F76" s="3">
        <f>SUM(C76/365*28)</f>
        <v>2078.8273972602742</v>
      </c>
    </row>
    <row r="77" spans="1:6" ht="13">
      <c r="B77" s="2">
        <v>40</v>
      </c>
      <c r="C77" s="3">
        <v>27813</v>
      </c>
      <c r="D77" s="4">
        <f t="shared" si="5"/>
        <v>14.416216216216215</v>
      </c>
      <c r="E77" s="3">
        <f>SUM(C77/365*7)</f>
        <v>533.4</v>
      </c>
      <c r="F77" s="3">
        <f>SUM(C77/365*28)</f>
        <v>2133.6</v>
      </c>
    </row>
    <row r="78" spans="1:6" ht="13">
      <c r="B78" s="2">
        <v>41</v>
      </c>
      <c r="C78" s="3">
        <v>28548</v>
      </c>
      <c r="D78" s="4">
        <f t="shared" si="5"/>
        <v>14.797186227323214</v>
      </c>
      <c r="E78" s="3">
        <f>SUM(C78/365*7)</f>
        <v>547.49589041095896</v>
      </c>
      <c r="F78" s="3">
        <f>SUM(C78/365*28)</f>
        <v>2189.9835616438359</v>
      </c>
    </row>
    <row r="80" spans="1:6" ht="13">
      <c r="A80" s="1" t="s">
        <v>11</v>
      </c>
      <c r="B80" s="2">
        <v>41</v>
      </c>
      <c r="C80" s="3">
        <v>28548</v>
      </c>
      <c r="D80" s="4">
        <f t="shared" si="5"/>
        <v>14.797186227323214</v>
      </c>
      <c r="E80" s="3">
        <f>SUM(C80/365*7)</f>
        <v>547.49589041095896</v>
      </c>
      <c r="F80" s="3">
        <f>SUM(C80/365*28)</f>
        <v>2189.9835616438359</v>
      </c>
    </row>
    <row r="81" spans="1:6" ht="13">
      <c r="B81" s="2">
        <v>42</v>
      </c>
      <c r="C81" s="3">
        <v>29274</v>
      </c>
      <c r="D81" s="4">
        <f t="shared" si="5"/>
        <v>15.173491299518698</v>
      </c>
      <c r="E81" s="3">
        <f>SUM(C81/365*7)</f>
        <v>561.41917808219182</v>
      </c>
      <c r="F81" s="3">
        <f>SUM(C81/365*28)</f>
        <v>2245.6767123287673</v>
      </c>
    </row>
    <row r="82" spans="1:6" ht="13">
      <c r="B82" s="2">
        <v>43</v>
      </c>
      <c r="C82" s="3">
        <v>30006</v>
      </c>
      <c r="D82" s="4">
        <f t="shared" si="5"/>
        <v>15.55290633098852</v>
      </c>
      <c r="E82" s="3">
        <f>SUM(C82/365*7)</f>
        <v>575.45753424657528</v>
      </c>
      <c r="F82" s="3">
        <f>SUM(C82/365*28)</f>
        <v>2301.8301369863011</v>
      </c>
    </row>
    <row r="83" spans="1:6" ht="13">
      <c r="B83" s="2">
        <v>44</v>
      </c>
      <c r="C83" s="3">
        <v>30741</v>
      </c>
      <c r="D83" s="4">
        <f t="shared" si="5"/>
        <v>15.933876342095521</v>
      </c>
      <c r="E83" s="3">
        <f>SUM(C83/365*7)</f>
        <v>589.55342465753426</v>
      </c>
      <c r="F83" s="3">
        <f>SUM(C83/365*28)</f>
        <v>2358.2136986301371</v>
      </c>
    </row>
    <row r="85" spans="1:6" ht="13">
      <c r="A85" s="1" t="s">
        <v>12</v>
      </c>
      <c r="B85" s="2">
        <v>44</v>
      </c>
      <c r="C85" s="3">
        <v>30741</v>
      </c>
      <c r="D85" s="4">
        <f t="shared" si="5"/>
        <v>15.933876342095521</v>
      </c>
      <c r="E85" s="3">
        <f>SUM(C85/365*7)</f>
        <v>589.55342465753426</v>
      </c>
      <c r="F85" s="3">
        <f>SUM(C85/365*28)</f>
        <v>2358.2136986301371</v>
      </c>
    </row>
    <row r="86" spans="1:6" ht="13">
      <c r="B86" s="2">
        <v>45</v>
      </c>
      <c r="C86" s="3">
        <v>31431</v>
      </c>
      <c r="D86" s="4">
        <f t="shared" si="5"/>
        <v>16.291521658644946</v>
      </c>
      <c r="E86" s="3">
        <f>SUM(C86/365*7)</f>
        <v>602.78630136986305</v>
      </c>
      <c r="F86" s="3">
        <f>SUM(C86/365*28)</f>
        <v>2411.1452054794522</v>
      </c>
    </row>
    <row r="87" spans="1:6" ht="13">
      <c r="B87" s="2">
        <v>46</v>
      </c>
      <c r="C87" s="3">
        <v>32193</v>
      </c>
      <c r="D87" s="4">
        <f t="shared" si="5"/>
        <v>16.686486486486487</v>
      </c>
      <c r="E87" s="3">
        <f>SUM(C87/365*7)</f>
        <v>617.4</v>
      </c>
      <c r="F87" s="3">
        <f>SUM(C87/365*28)</f>
        <v>2469.6</v>
      </c>
    </row>
    <row r="88" spans="1:6" ht="13">
      <c r="B88" s="2">
        <v>47</v>
      </c>
      <c r="C88" s="3">
        <v>32931</v>
      </c>
      <c r="D88" s="4">
        <f t="shared" si="5"/>
        <v>17.069011477230656</v>
      </c>
      <c r="E88" s="3">
        <f>SUM(C88/365*7)</f>
        <v>631.55342465753426</v>
      </c>
      <c r="F88" s="3">
        <f>SUM(C88/365*28)</f>
        <v>2526.2136986301371</v>
      </c>
    </row>
    <row r="90" spans="1:6" ht="13">
      <c r="A90" s="1" t="s">
        <v>13</v>
      </c>
      <c r="B90" s="2">
        <v>46</v>
      </c>
      <c r="C90" s="3">
        <v>32193</v>
      </c>
      <c r="D90" s="4">
        <f t="shared" si="5"/>
        <v>16.686486486486487</v>
      </c>
      <c r="E90" s="3">
        <f>SUM(C90/365*7)</f>
        <v>617.4</v>
      </c>
      <c r="F90" s="3">
        <f>SUM(C90/365*28)</f>
        <v>2469.6</v>
      </c>
    </row>
    <row r="91" spans="1:6" ht="13">
      <c r="B91" s="2">
        <v>47</v>
      </c>
      <c r="C91" s="3">
        <v>32931</v>
      </c>
      <c r="D91" s="4">
        <f t="shared" si="5"/>
        <v>17.069011477230656</v>
      </c>
      <c r="E91" s="3">
        <f>SUM(C91/365*7)</f>
        <v>631.55342465753426</v>
      </c>
      <c r="F91" s="3">
        <f>SUM(C91/365*28)</f>
        <v>2526.2136986301371</v>
      </c>
    </row>
    <row r="92" spans="1:6" ht="13">
      <c r="B92" s="2">
        <v>48</v>
      </c>
      <c r="C92" s="3">
        <v>33663</v>
      </c>
      <c r="D92" s="4">
        <f t="shared" si="5"/>
        <v>17.448426508700482</v>
      </c>
      <c r="E92" s="3">
        <f>SUM(C92/365*7)</f>
        <v>645.59178082191784</v>
      </c>
      <c r="F92" s="3">
        <f>SUM(C92/365*28)</f>
        <v>2582.3671232876713</v>
      </c>
    </row>
    <row r="93" spans="1:6" ht="13">
      <c r="B93" s="2">
        <v>49</v>
      </c>
      <c r="C93" s="3">
        <v>34386</v>
      </c>
      <c r="D93" s="4">
        <f t="shared" si="5"/>
        <v>17.82317660125879</v>
      </c>
      <c r="E93" s="3">
        <f>SUM(C93/365*7)</f>
        <v>659.45753424657528</v>
      </c>
      <c r="F93" s="3">
        <f>SUM(C93/365*28)</f>
        <v>2637.8301369863011</v>
      </c>
    </row>
    <row r="96" spans="1:6" ht="13">
      <c r="A96" s="9" t="s">
        <v>33</v>
      </c>
      <c r="B96" s="9"/>
      <c r="C96" s="11"/>
    </row>
    <row r="97" spans="1:6" ht="13">
      <c r="A97" s="8" t="s">
        <v>0</v>
      </c>
      <c r="B97" s="8" t="s">
        <v>1</v>
      </c>
      <c r="C97" s="8" t="s">
        <v>2</v>
      </c>
      <c r="D97" s="8" t="s">
        <v>3</v>
      </c>
      <c r="E97" s="8" t="s">
        <v>5</v>
      </c>
      <c r="F97" s="8" t="s">
        <v>4</v>
      </c>
    </row>
    <row r="98" spans="1:6" ht="13">
      <c r="A98" s="1" t="s">
        <v>35</v>
      </c>
      <c r="B98" s="2" t="s">
        <v>23</v>
      </c>
      <c r="C98" s="3">
        <v>33660</v>
      </c>
      <c r="D98" s="4">
        <f t="shared" ref="D98:D114" si="6">SUM(C98/365*7/37)</f>
        <v>17.446871529063309</v>
      </c>
      <c r="E98" s="3">
        <f>SUM(C98/365*7)</f>
        <v>645.53424657534242</v>
      </c>
      <c r="F98" s="3">
        <f>SUM(C98/365*28)</f>
        <v>2582.1369863013697</v>
      </c>
    </row>
    <row r="99" spans="1:6" ht="13">
      <c r="B99" s="2" t="s">
        <v>23</v>
      </c>
      <c r="C99" s="3">
        <v>34371</v>
      </c>
      <c r="D99" s="4">
        <f t="shared" si="6"/>
        <v>17.815401703072936</v>
      </c>
      <c r="E99" s="3">
        <f>SUM(C99/365*7)</f>
        <v>659.16986301369866</v>
      </c>
      <c r="F99" s="3">
        <f>SUM(C99/365*28)</f>
        <v>2636.6794520547946</v>
      </c>
    </row>
    <row r="100" spans="1:6" ht="13">
      <c r="B100" s="2" t="s">
        <v>23</v>
      </c>
      <c r="C100" s="3">
        <v>35097</v>
      </c>
      <c r="D100" s="4">
        <f t="shared" si="6"/>
        <v>18.191706775268418</v>
      </c>
      <c r="E100" s="3">
        <f>SUM(C100/365*7)</f>
        <v>673.09315068493152</v>
      </c>
      <c r="F100" s="3">
        <f>SUM(C100/365*28)</f>
        <v>2692.3726027397261</v>
      </c>
    </row>
    <row r="101" spans="1:6" ht="13">
      <c r="B101" s="2"/>
      <c r="C101" s="3">
        <v>35730</v>
      </c>
      <c r="D101" s="4">
        <f t="shared" si="6"/>
        <v>18.519807478711588</v>
      </c>
      <c r="E101" s="3">
        <f>SUM(C101/365*7)</f>
        <v>685.23287671232879</v>
      </c>
      <c r="F101" s="3">
        <f>SUM(C101/365*28)</f>
        <v>2740.9315068493152</v>
      </c>
    </row>
    <row r="102" spans="1:6" ht="13">
      <c r="B102" s="2"/>
      <c r="C102" s="3">
        <v>36375</v>
      </c>
      <c r="D102" s="4">
        <f t="shared" si="6"/>
        <v>18.854128100703441</v>
      </c>
      <c r="E102" s="3">
        <f>SUM(C102/365*7)</f>
        <v>697.60273972602738</v>
      </c>
      <c r="F102" s="3">
        <f>SUM(C102/365*28)</f>
        <v>2790.4109589041095</v>
      </c>
    </row>
    <row r="104" spans="1:6" ht="13">
      <c r="A104" s="1" t="s">
        <v>36</v>
      </c>
      <c r="B104" s="2" t="s">
        <v>23</v>
      </c>
      <c r="C104" s="3">
        <v>35826</v>
      </c>
      <c r="D104" s="4">
        <f t="shared" si="6"/>
        <v>18.569566827101074</v>
      </c>
      <c r="E104" s="3">
        <f>SUM(C104/365*7)</f>
        <v>687.07397260273967</v>
      </c>
      <c r="F104" s="3">
        <f>SUM(C104/365*28)</f>
        <v>2748.2958904109587</v>
      </c>
    </row>
    <row r="105" spans="1:6" ht="13">
      <c r="B105" s="2" t="s">
        <v>23</v>
      </c>
      <c r="C105" s="3">
        <v>36459</v>
      </c>
      <c r="D105" s="4">
        <f t="shared" si="6"/>
        <v>18.897667530544243</v>
      </c>
      <c r="E105" s="3">
        <f>SUM(C105/365*7)</f>
        <v>699.21369863013695</v>
      </c>
      <c r="F105" s="3">
        <f>SUM(C105/365*28)</f>
        <v>2796.8547945205478</v>
      </c>
    </row>
    <row r="106" spans="1:6" ht="13">
      <c r="B106" s="2" t="s">
        <v>23</v>
      </c>
      <c r="C106" s="3">
        <v>37107</v>
      </c>
      <c r="D106" s="4">
        <f t="shared" si="6"/>
        <v>19.233543132173271</v>
      </c>
      <c r="E106" s="3">
        <f>SUM(C106/365*7)</f>
        <v>711.64109589041095</v>
      </c>
      <c r="F106" s="3">
        <f>SUM(C106/365*28)</f>
        <v>2846.5643835616438</v>
      </c>
    </row>
    <row r="107" spans="1:6" ht="13">
      <c r="C107" s="3">
        <v>37752</v>
      </c>
      <c r="D107" s="4">
        <f t="shared" si="6"/>
        <v>19.567863754165124</v>
      </c>
      <c r="E107" s="3">
        <f>SUM(C107/365*7)</f>
        <v>724.01095890410954</v>
      </c>
      <c r="F107" s="3">
        <f>SUM(C107/365*28)</f>
        <v>2896.0438356164382</v>
      </c>
    </row>
    <row r="108" spans="1:6" ht="13">
      <c r="C108" s="3">
        <v>38394</v>
      </c>
      <c r="D108" s="4">
        <f t="shared" si="6"/>
        <v>19.900629396519811</v>
      </c>
      <c r="E108" s="3">
        <f>SUM(C108/365*7)</f>
        <v>736.32328767123295</v>
      </c>
      <c r="F108" s="3">
        <f>SUM(C108/365*28)</f>
        <v>2945.2931506849318</v>
      </c>
    </row>
    <row r="110" spans="1:6" ht="13">
      <c r="A110" s="1" t="s">
        <v>36</v>
      </c>
      <c r="B110" s="2" t="s">
        <v>23</v>
      </c>
      <c r="C110" s="3">
        <v>37914</v>
      </c>
      <c r="D110" s="4">
        <f t="shared" si="6"/>
        <v>19.651832654572381</v>
      </c>
      <c r="E110" s="3">
        <f>SUM(C110/365*7)</f>
        <v>727.11780821917807</v>
      </c>
      <c r="F110" s="3">
        <f>SUM(C110/365*28)</f>
        <v>2908.4712328767123</v>
      </c>
    </row>
    <row r="111" spans="1:6" ht="13">
      <c r="B111" s="2" t="s">
        <v>23</v>
      </c>
      <c r="C111" s="3">
        <v>38559</v>
      </c>
      <c r="D111" s="4">
        <f t="shared" si="6"/>
        <v>19.986153276564234</v>
      </c>
      <c r="E111" s="3">
        <f>SUM(C111/365*7)</f>
        <v>739.48767123287666</v>
      </c>
      <c r="F111" s="3">
        <f>SUM(C111/365*28)</f>
        <v>2957.9506849315067</v>
      </c>
    </row>
    <row r="112" spans="1:6" ht="13">
      <c r="B112" s="2" t="s">
        <v>23</v>
      </c>
      <c r="C112" s="3">
        <v>39210</v>
      </c>
      <c r="D112" s="4">
        <f t="shared" si="6"/>
        <v>20.323583857830435</v>
      </c>
      <c r="E112" s="3">
        <f>SUM(C112/365*7)</f>
        <v>751.97260273972609</v>
      </c>
      <c r="F112" s="3">
        <f>SUM(C112/365*28)</f>
        <v>3007.8904109589043</v>
      </c>
    </row>
    <row r="113" spans="3:6" ht="13">
      <c r="C113" s="3">
        <v>39840</v>
      </c>
      <c r="D113" s="4">
        <f t="shared" si="6"/>
        <v>20.650129581636431</v>
      </c>
      <c r="E113" s="3">
        <f>SUM(C113/365*7)</f>
        <v>764.05479452054794</v>
      </c>
      <c r="F113" s="3">
        <f>SUM(C113/365*28)</f>
        <v>3056.2191780821918</v>
      </c>
    </row>
    <row r="114" spans="3:6" ht="13">
      <c r="C114" s="3">
        <v>40488</v>
      </c>
      <c r="D114" s="4">
        <f t="shared" si="6"/>
        <v>20.986005183265458</v>
      </c>
      <c r="E114" s="3">
        <f>SUM(C114/365*7)</f>
        <v>776.48219178082195</v>
      </c>
      <c r="F114" s="3">
        <f>SUM(C114/365*28)</f>
        <v>3105.9287671232878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8"/>
  <sheetViews>
    <sheetView showGridLines="0" zoomScaleNormal="100" workbookViewId="0">
      <selection activeCell="A112" sqref="A112:E118"/>
    </sheetView>
  </sheetViews>
  <sheetFormatPr defaultColWidth="9.1796875" defaultRowHeight="14"/>
  <cols>
    <col min="1" max="2" width="7.7265625" style="282" customWidth="1"/>
    <col min="3" max="3" width="8.81640625" style="282" customWidth="1"/>
    <col min="4" max="7" width="14.7265625" style="282" customWidth="1"/>
    <col min="8" max="16384" width="9.1796875" style="282"/>
  </cols>
  <sheetData>
    <row r="1" spans="1:8" ht="14.5" thickBot="1"/>
    <row r="2" spans="1:8" ht="42" customHeight="1" thickBot="1">
      <c r="A2" s="524" t="s">
        <v>104</v>
      </c>
      <c r="B2" s="525"/>
      <c r="C2" s="525"/>
      <c r="D2" s="525"/>
      <c r="E2" s="525"/>
      <c r="F2" s="525"/>
      <c r="G2" s="526"/>
    </row>
    <row r="3" spans="1:8" ht="15" customHeight="1" thickBot="1">
      <c r="A3" s="283"/>
      <c r="B3" s="283"/>
      <c r="C3" s="283"/>
      <c r="D3" s="283"/>
      <c r="E3" s="283"/>
      <c r="F3" s="283"/>
      <c r="G3" s="283"/>
    </row>
    <row r="4" spans="1:8" s="433" customFormat="1" ht="15.75" customHeight="1" thickBot="1">
      <c r="A4" s="527" t="s">
        <v>48</v>
      </c>
      <c r="B4" s="528"/>
      <c r="C4" s="426" t="s">
        <v>1</v>
      </c>
      <c r="D4" s="427" t="s">
        <v>61</v>
      </c>
      <c r="E4" s="428" t="s">
        <v>97</v>
      </c>
      <c r="F4" s="429" t="s">
        <v>98</v>
      </c>
      <c r="G4" s="430" t="s">
        <v>96</v>
      </c>
      <c r="H4" s="510"/>
    </row>
    <row r="5" spans="1:8" s="433" customFormat="1" ht="15.5">
      <c r="A5" s="502"/>
      <c r="B5" s="503" t="s">
        <v>100</v>
      </c>
      <c r="C5" s="504">
        <v>1</v>
      </c>
      <c r="D5" s="505">
        <v>18333</v>
      </c>
      <c r="E5" s="506">
        <f>D5/12</f>
        <v>1527.75</v>
      </c>
      <c r="F5" s="506">
        <f>D5/365*7</f>
        <v>351.59178082191784</v>
      </c>
      <c r="G5" s="507">
        <f t="shared" ref="G5:G26" si="0">D5/365*7/37</f>
        <v>9.5024805627545366</v>
      </c>
    </row>
    <row r="6" spans="1:8" s="433" customFormat="1" ht="14.25" customHeight="1">
      <c r="A6" s="445">
        <v>3</v>
      </c>
      <c r="B6" s="437"/>
      <c r="C6" s="438">
        <v>2</v>
      </c>
      <c r="D6" s="269">
        <v>18516</v>
      </c>
      <c r="E6" s="440">
        <f t="shared" ref="E6:E26" si="1">D6/12</f>
        <v>1543</v>
      </c>
      <c r="F6" s="440">
        <f t="shared" ref="F6:F26" si="2">D6/365*7</f>
        <v>355.1013698630137</v>
      </c>
      <c r="G6" s="441">
        <f t="shared" si="0"/>
        <v>9.5973343206219912</v>
      </c>
    </row>
    <row r="7" spans="1:8" s="433" customFormat="1" ht="14.25" customHeight="1">
      <c r="A7" s="445"/>
      <c r="B7" s="529">
        <v>4</v>
      </c>
      <c r="C7" s="438">
        <v>3</v>
      </c>
      <c r="D7" s="439">
        <v>18887</v>
      </c>
      <c r="E7" s="440">
        <f t="shared" si="1"/>
        <v>1573.9166666666667</v>
      </c>
      <c r="F7" s="440">
        <f t="shared" si="2"/>
        <v>362.21643835616436</v>
      </c>
      <c r="G7" s="441">
        <f t="shared" si="0"/>
        <v>9.7896334690855227</v>
      </c>
    </row>
    <row r="8" spans="1:8" s="433" customFormat="1" ht="14.25" customHeight="1">
      <c r="A8" s="530">
        <v>5</v>
      </c>
      <c r="B8" s="529"/>
      <c r="C8" s="438">
        <v>4</v>
      </c>
      <c r="D8" s="439">
        <v>19264</v>
      </c>
      <c r="E8" s="440">
        <f t="shared" si="1"/>
        <v>1605.3333333333333</v>
      </c>
      <c r="F8" s="440">
        <f t="shared" si="2"/>
        <v>369.44657534246579</v>
      </c>
      <c r="G8" s="441">
        <f t="shared" si="0"/>
        <v>9.9850425768233997</v>
      </c>
    </row>
    <row r="9" spans="1:8" s="433" customFormat="1" ht="15.75" customHeight="1">
      <c r="A9" s="530"/>
      <c r="B9" s="437"/>
      <c r="C9" s="438">
        <v>5</v>
      </c>
      <c r="D9" s="439">
        <v>19650</v>
      </c>
      <c r="E9" s="440">
        <f t="shared" si="1"/>
        <v>1637.5</v>
      </c>
      <c r="F9" s="440">
        <f t="shared" si="2"/>
        <v>376.84931506849313</v>
      </c>
      <c r="G9" s="441">
        <f t="shared" si="0"/>
        <v>10.185116623472787</v>
      </c>
    </row>
    <row r="10" spans="1:8" s="433" customFormat="1" ht="14.25" customHeight="1">
      <c r="A10" s="530"/>
      <c r="B10" s="529">
        <v>6</v>
      </c>
      <c r="C10" s="438">
        <v>6</v>
      </c>
      <c r="D10" s="439">
        <v>20043</v>
      </c>
      <c r="E10" s="440">
        <f t="shared" si="1"/>
        <v>1670.25</v>
      </c>
      <c r="F10" s="440">
        <f t="shared" si="2"/>
        <v>384.38630136986296</v>
      </c>
      <c r="G10" s="441">
        <f t="shared" si="0"/>
        <v>10.388818955942241</v>
      </c>
    </row>
    <row r="11" spans="1:8" s="433" customFormat="1" ht="15.75" customHeight="1">
      <c r="A11" s="446"/>
      <c r="B11" s="529"/>
      <c r="C11" s="447">
        <v>7</v>
      </c>
      <c r="D11" s="448">
        <v>20444</v>
      </c>
      <c r="E11" s="440">
        <f t="shared" si="1"/>
        <v>1703.6666666666667</v>
      </c>
      <c r="F11" s="440">
        <f t="shared" si="2"/>
        <v>392.07671232876709</v>
      </c>
      <c r="G11" s="449">
        <f t="shared" si="0"/>
        <v>10.596667900777488</v>
      </c>
    </row>
    <row r="12" spans="1:8" s="433" customFormat="1" ht="15.5">
      <c r="A12" s="446"/>
      <c r="B12" s="529"/>
      <c r="C12" s="447">
        <v>8</v>
      </c>
      <c r="D12" s="448">
        <v>20852</v>
      </c>
      <c r="E12" s="440">
        <f t="shared" si="1"/>
        <v>1737.6666666666667</v>
      </c>
      <c r="F12" s="440">
        <f t="shared" si="2"/>
        <v>399.90136986301371</v>
      </c>
      <c r="G12" s="449">
        <f t="shared" si="0"/>
        <v>10.808145131432804</v>
      </c>
    </row>
    <row r="13" spans="1:8" s="433" customFormat="1" ht="15.5">
      <c r="A13" s="445"/>
      <c r="B13" s="529"/>
      <c r="C13" s="438">
        <v>9</v>
      </c>
      <c r="D13" s="451">
        <v>21269</v>
      </c>
      <c r="E13" s="440">
        <f t="shared" si="1"/>
        <v>1772.4166666666667</v>
      </c>
      <c r="F13" s="440">
        <f t="shared" si="2"/>
        <v>407.8986301369863</v>
      </c>
      <c r="G13" s="449">
        <f t="shared" si="0"/>
        <v>11.02428730099963</v>
      </c>
    </row>
    <row r="14" spans="1:8" s="433" customFormat="1" ht="15.5">
      <c r="A14" s="445"/>
      <c r="B14" s="529"/>
      <c r="C14" s="438">
        <v>10</v>
      </c>
      <c r="D14" s="451">
        <v>21695</v>
      </c>
      <c r="E14" s="440">
        <f t="shared" si="1"/>
        <v>1807.9166666666667</v>
      </c>
      <c r="F14" s="440">
        <f t="shared" si="2"/>
        <v>416.06849315068496</v>
      </c>
      <c r="G14" s="449">
        <f t="shared" si="0"/>
        <v>11.245094409477971</v>
      </c>
    </row>
    <row r="15" spans="1:8" s="433" customFormat="1" ht="15.5">
      <c r="A15" s="530">
        <v>7</v>
      </c>
      <c r="B15" s="529"/>
      <c r="C15" s="438">
        <v>11</v>
      </c>
      <c r="D15" s="451">
        <v>22129</v>
      </c>
      <c r="E15" s="440">
        <f t="shared" si="1"/>
        <v>1844.0833333333333</v>
      </c>
      <c r="F15" s="440">
        <f t="shared" si="2"/>
        <v>424.39178082191779</v>
      </c>
      <c r="G15" s="449">
        <f t="shared" si="0"/>
        <v>11.470048130322102</v>
      </c>
    </row>
    <row r="16" spans="1:8" s="433" customFormat="1" ht="15.5">
      <c r="A16" s="530"/>
      <c r="B16" s="437"/>
      <c r="C16" s="438">
        <v>12</v>
      </c>
      <c r="D16" s="451">
        <v>22571</v>
      </c>
      <c r="E16" s="440">
        <f t="shared" si="1"/>
        <v>1880.9166666666667</v>
      </c>
      <c r="F16" s="440">
        <f t="shared" si="2"/>
        <v>432.86849315068491</v>
      </c>
      <c r="G16" s="449">
        <f t="shared" si="0"/>
        <v>11.699148463532024</v>
      </c>
    </row>
    <row r="17" spans="1:7" s="433" customFormat="1" ht="15.5">
      <c r="A17" s="530"/>
      <c r="B17" s="437"/>
      <c r="C17" s="438">
        <v>13</v>
      </c>
      <c r="D17" s="451">
        <v>23023</v>
      </c>
      <c r="E17" s="440">
        <f t="shared" si="1"/>
        <v>1918.5833333333333</v>
      </c>
      <c r="F17" s="440">
        <f t="shared" si="2"/>
        <v>441.53698630136984</v>
      </c>
      <c r="G17" s="449">
        <f t="shared" si="0"/>
        <v>11.933432062199184</v>
      </c>
    </row>
    <row r="18" spans="1:7" s="433" customFormat="1" ht="15.5">
      <c r="A18" s="530"/>
      <c r="B18" s="437"/>
      <c r="C18" s="438">
        <v>14</v>
      </c>
      <c r="D18" s="451">
        <v>23484</v>
      </c>
      <c r="E18" s="440">
        <f t="shared" si="1"/>
        <v>1957</v>
      </c>
      <c r="F18" s="440">
        <f t="shared" si="2"/>
        <v>450.37808219178083</v>
      </c>
      <c r="G18" s="449">
        <f t="shared" si="0"/>
        <v>12.17238059977786</v>
      </c>
    </row>
    <row r="19" spans="1:7" s="433" customFormat="1" ht="15.5">
      <c r="A19" s="530"/>
      <c r="B19" s="437"/>
      <c r="C19" s="438">
        <v>15</v>
      </c>
      <c r="D19" s="451">
        <v>23953</v>
      </c>
      <c r="E19" s="440">
        <f t="shared" si="1"/>
        <v>1996.0833333333333</v>
      </c>
      <c r="F19" s="440">
        <f t="shared" si="2"/>
        <v>459.37260273972606</v>
      </c>
      <c r="G19" s="449">
        <f t="shared" si="0"/>
        <v>12.415475749722326</v>
      </c>
    </row>
    <row r="20" spans="1:7" s="433" customFormat="1" ht="15.5">
      <c r="A20" s="530"/>
      <c r="B20" s="437"/>
      <c r="C20" s="438">
        <v>16</v>
      </c>
      <c r="D20" s="451">
        <v>24432</v>
      </c>
      <c r="E20" s="440">
        <f t="shared" si="1"/>
        <v>2036</v>
      </c>
      <c r="F20" s="440">
        <f t="shared" si="2"/>
        <v>468.55890410958898</v>
      </c>
      <c r="G20" s="449">
        <f t="shared" si="0"/>
        <v>12.663754165124027</v>
      </c>
    </row>
    <row r="21" spans="1:7" s="433" customFormat="1" ht="15.5">
      <c r="A21" s="530"/>
      <c r="B21" s="529">
        <v>8</v>
      </c>
      <c r="C21" s="438">
        <v>17</v>
      </c>
      <c r="D21" s="451">
        <v>24920</v>
      </c>
      <c r="E21" s="440">
        <f t="shared" si="1"/>
        <v>2076.6666666666665</v>
      </c>
      <c r="F21" s="440">
        <f t="shared" si="2"/>
        <v>477.91780821917814</v>
      </c>
      <c r="G21" s="449">
        <f t="shared" si="0"/>
        <v>12.916697519437246</v>
      </c>
    </row>
    <row r="22" spans="1:7" s="433" customFormat="1" ht="15.5">
      <c r="A22" s="445"/>
      <c r="B22" s="529"/>
      <c r="C22" s="438">
        <v>18</v>
      </c>
      <c r="D22" s="451">
        <v>25419</v>
      </c>
      <c r="E22" s="440">
        <f t="shared" si="1"/>
        <v>2118.25</v>
      </c>
      <c r="F22" s="440">
        <f t="shared" si="2"/>
        <v>487.48767123287666</v>
      </c>
      <c r="G22" s="449">
        <f t="shared" si="0"/>
        <v>13.175342465753424</v>
      </c>
    </row>
    <row r="23" spans="1:7" s="433" customFormat="1" ht="15.5">
      <c r="A23" s="445"/>
      <c r="B23" s="529"/>
      <c r="C23" s="438">
        <v>19</v>
      </c>
      <c r="D23" s="451">
        <v>25927</v>
      </c>
      <c r="E23" s="440">
        <f t="shared" si="1"/>
        <v>2160.5833333333335</v>
      </c>
      <c r="F23" s="440">
        <f t="shared" si="2"/>
        <v>497.23013698630143</v>
      </c>
      <c r="G23" s="449">
        <f t="shared" si="0"/>
        <v>13.438652350981119</v>
      </c>
    </row>
    <row r="24" spans="1:7" s="433" customFormat="1" ht="15.5">
      <c r="A24" s="445"/>
      <c r="B24" s="529"/>
      <c r="C24" s="438">
        <v>20</v>
      </c>
      <c r="D24" s="451">
        <v>26446</v>
      </c>
      <c r="E24" s="440">
        <f t="shared" si="1"/>
        <v>2203.8333333333335</v>
      </c>
      <c r="F24" s="440">
        <f t="shared" si="2"/>
        <v>507.18356164383567</v>
      </c>
      <c r="G24" s="449">
        <f t="shared" si="0"/>
        <v>13.707663828211775</v>
      </c>
    </row>
    <row r="25" spans="1:7" s="433" customFormat="1" ht="15.5">
      <c r="A25" s="445"/>
      <c r="B25" s="529"/>
      <c r="C25" s="438">
        <v>21</v>
      </c>
      <c r="D25" s="451">
        <v>26975</v>
      </c>
      <c r="E25" s="440">
        <f t="shared" si="1"/>
        <v>2247.9166666666665</v>
      </c>
      <c r="F25" s="440">
        <f t="shared" si="2"/>
        <v>517.32876712328766</v>
      </c>
      <c r="G25" s="449">
        <f t="shared" si="0"/>
        <v>13.981858570899666</v>
      </c>
    </row>
    <row r="26" spans="1:7" s="433" customFormat="1" ht="16" thickBot="1">
      <c r="A26" s="455"/>
      <c r="B26" s="531"/>
      <c r="C26" s="456">
        <v>22</v>
      </c>
      <c r="D26" s="457">
        <v>27514</v>
      </c>
      <c r="E26" s="458">
        <f t="shared" si="1"/>
        <v>2292.8333333333335</v>
      </c>
      <c r="F26" s="458">
        <f t="shared" si="2"/>
        <v>527.66575342465751</v>
      </c>
      <c r="G26" s="459">
        <f t="shared" si="0"/>
        <v>14.261236579044798</v>
      </c>
    </row>
    <row r="27" spans="1:7" s="433" customFormat="1" ht="15.5">
      <c r="A27" s="462"/>
      <c r="B27" s="462"/>
      <c r="C27" s="462"/>
      <c r="D27" s="508"/>
      <c r="E27" s="443"/>
      <c r="F27" s="443"/>
      <c r="G27" s="477"/>
    </row>
    <row r="28" spans="1:7" s="433" customFormat="1" ht="15" customHeight="1" thickBot="1">
      <c r="C28" s="551"/>
      <c r="D28" s="551"/>
      <c r="E28" s="551"/>
      <c r="F28" s="551"/>
      <c r="G28" s="551"/>
    </row>
    <row r="29" spans="1:7" s="433" customFormat="1" ht="31.5" customHeight="1" thickBot="1">
      <c r="A29" s="532" t="s">
        <v>31</v>
      </c>
      <c r="B29" s="533"/>
      <c r="C29" s="534"/>
      <c r="D29" s="535" t="s">
        <v>90</v>
      </c>
      <c r="E29" s="536"/>
      <c r="F29" s="536"/>
      <c r="G29" s="537"/>
    </row>
    <row r="30" spans="1:7" s="433" customFormat="1" ht="16" thickBot="1">
      <c r="A30" s="538" t="s">
        <v>48</v>
      </c>
      <c r="B30" s="539"/>
      <c r="C30" s="463" t="s">
        <v>1</v>
      </c>
      <c r="D30" s="427" t="s">
        <v>61</v>
      </c>
      <c r="E30" s="428" t="s">
        <v>97</v>
      </c>
      <c r="F30" s="429" t="s">
        <v>98</v>
      </c>
      <c r="G30" s="430" t="s">
        <v>96</v>
      </c>
    </row>
    <row r="31" spans="1:7" s="433" customFormat="1" ht="15.5">
      <c r="A31" s="540" t="s">
        <v>6</v>
      </c>
      <c r="B31" s="541"/>
      <c r="C31" s="465">
        <v>23</v>
      </c>
      <c r="D31" s="511">
        <v>28226</v>
      </c>
      <c r="E31" s="467">
        <f t="shared" ref="E31:E36" si="3">D31/12</f>
        <v>2352.1666666666665</v>
      </c>
      <c r="F31" s="467">
        <f t="shared" ref="F31:F36" si="4">D31/365*7</f>
        <v>541.32054794520548</v>
      </c>
      <c r="G31" s="468">
        <f t="shared" ref="G31:G36" si="5">D31/365*7/37</f>
        <v>14.630285079600148</v>
      </c>
    </row>
    <row r="32" spans="1:7" s="433" customFormat="1" ht="15.5">
      <c r="A32" s="520"/>
      <c r="B32" s="521"/>
      <c r="C32" s="437">
        <v>24</v>
      </c>
      <c r="D32" s="451">
        <v>29174</v>
      </c>
      <c r="E32" s="469">
        <f t="shared" si="3"/>
        <v>2431.1666666666665</v>
      </c>
      <c r="F32" s="469">
        <f t="shared" si="4"/>
        <v>559.50136986301368</v>
      </c>
      <c r="G32" s="449">
        <f t="shared" si="5"/>
        <v>15.121658644946315</v>
      </c>
    </row>
    <row r="33" spans="1:7" s="433" customFormat="1" ht="15.5">
      <c r="A33" s="520"/>
      <c r="B33" s="521"/>
      <c r="C33" s="437">
        <v>25</v>
      </c>
      <c r="D33" s="451">
        <v>30095</v>
      </c>
      <c r="E33" s="469">
        <f t="shared" si="3"/>
        <v>2507.9166666666665</v>
      </c>
      <c r="F33" s="469">
        <f t="shared" si="4"/>
        <v>577.16438356164383</v>
      </c>
      <c r="G33" s="449">
        <f t="shared" si="5"/>
        <v>15.599037393557941</v>
      </c>
    </row>
    <row r="34" spans="1:7" s="433" customFormat="1" ht="15.5">
      <c r="A34" s="520" t="s">
        <v>7</v>
      </c>
      <c r="B34" s="521"/>
      <c r="C34" s="437">
        <v>26</v>
      </c>
      <c r="D34" s="451">
        <v>30984</v>
      </c>
      <c r="E34" s="469">
        <f t="shared" si="3"/>
        <v>2582</v>
      </c>
      <c r="F34" s="469">
        <f t="shared" si="4"/>
        <v>594.21369863013695</v>
      </c>
      <c r="G34" s="449">
        <f t="shared" si="5"/>
        <v>16.059829692706405</v>
      </c>
    </row>
    <row r="35" spans="1:7" s="433" customFormat="1" ht="15.5">
      <c r="A35" s="520"/>
      <c r="B35" s="521"/>
      <c r="C35" s="437">
        <v>27</v>
      </c>
      <c r="D35" s="451">
        <v>31895</v>
      </c>
      <c r="E35" s="469">
        <f t="shared" si="3"/>
        <v>2657.9166666666665</v>
      </c>
      <c r="F35" s="469">
        <f t="shared" si="4"/>
        <v>611.68493150684935</v>
      </c>
      <c r="G35" s="449">
        <f t="shared" si="5"/>
        <v>16.532025175860792</v>
      </c>
    </row>
    <row r="36" spans="1:7" s="433" customFormat="1" ht="16" thickBot="1">
      <c r="A36" s="522"/>
      <c r="B36" s="523"/>
      <c r="C36" s="470">
        <v>28</v>
      </c>
      <c r="D36" s="457">
        <v>32798</v>
      </c>
      <c r="E36" s="471">
        <f t="shared" si="3"/>
        <v>2733.1666666666665</v>
      </c>
      <c r="F36" s="471">
        <f t="shared" si="4"/>
        <v>629.00273972602736</v>
      </c>
      <c r="G36" s="459">
        <f t="shared" si="5"/>
        <v>17.000074046649388</v>
      </c>
    </row>
    <row r="37" spans="1:7" s="433" customFormat="1" ht="15.5">
      <c r="B37" s="432"/>
      <c r="C37" s="432"/>
      <c r="D37" s="432"/>
      <c r="E37" s="462"/>
      <c r="F37" s="472"/>
      <c r="G37" s="473"/>
    </row>
    <row r="38" spans="1:7" s="433" customFormat="1" ht="16" thickBot="1">
      <c r="B38" s="474"/>
      <c r="C38" s="432"/>
      <c r="D38" s="432"/>
      <c r="E38" s="462"/>
      <c r="F38" s="472"/>
      <c r="G38" s="473"/>
    </row>
    <row r="39" spans="1:7" s="433" customFormat="1" ht="31.5" customHeight="1" thickBot="1">
      <c r="A39" s="532" t="s">
        <v>32</v>
      </c>
      <c r="B39" s="533"/>
      <c r="C39" s="534"/>
      <c r="D39" s="535" t="s">
        <v>90</v>
      </c>
      <c r="E39" s="536"/>
      <c r="F39" s="536"/>
      <c r="G39" s="537"/>
    </row>
    <row r="40" spans="1:7" s="433" customFormat="1" ht="16" thickBot="1">
      <c r="A40" s="545" t="s">
        <v>48</v>
      </c>
      <c r="B40" s="546"/>
      <c r="C40" s="426" t="s">
        <v>1</v>
      </c>
      <c r="D40" s="427" t="s">
        <v>61</v>
      </c>
      <c r="E40" s="428" t="s">
        <v>97</v>
      </c>
      <c r="F40" s="429" t="s">
        <v>98</v>
      </c>
      <c r="G40" s="430" t="s">
        <v>96</v>
      </c>
    </row>
    <row r="41" spans="1:7" s="433" customFormat="1" ht="15.5">
      <c r="A41" s="547" t="s">
        <v>8</v>
      </c>
      <c r="B41" s="548"/>
      <c r="C41" s="465">
        <v>27</v>
      </c>
      <c r="D41" s="466">
        <v>31895</v>
      </c>
      <c r="E41" s="467">
        <f>D41/12</f>
        <v>2657.9166666666665</v>
      </c>
      <c r="F41" s="467">
        <f>D41/365*7</f>
        <v>611.68493150684935</v>
      </c>
      <c r="G41" s="468">
        <f>D41/365*7/37</f>
        <v>16.532025175860792</v>
      </c>
    </row>
    <row r="42" spans="1:7" s="433" customFormat="1" ht="15.5">
      <c r="A42" s="549"/>
      <c r="B42" s="550"/>
      <c r="C42" s="437">
        <v>28</v>
      </c>
      <c r="D42" s="451">
        <v>32798</v>
      </c>
      <c r="E42" s="469">
        <f>D42/12</f>
        <v>2733.1666666666665</v>
      </c>
      <c r="F42" s="469">
        <f>D42/365*7</f>
        <v>629.00273972602736</v>
      </c>
      <c r="G42" s="449">
        <f>D42/365*7/37</f>
        <v>17.000074046649388</v>
      </c>
    </row>
    <row r="43" spans="1:7" s="433" customFormat="1" ht="15.5">
      <c r="A43" s="549"/>
      <c r="B43" s="550"/>
      <c r="C43" s="437">
        <v>29</v>
      </c>
      <c r="D43" s="451">
        <v>33486</v>
      </c>
      <c r="E43" s="469">
        <f>D43/12</f>
        <v>2790.5</v>
      </c>
      <c r="F43" s="469">
        <f>D43/365*7</f>
        <v>642.19726027397257</v>
      </c>
      <c r="G43" s="449">
        <f>D43/365*7/37</f>
        <v>17.356682710107368</v>
      </c>
    </row>
    <row r="44" spans="1:7" s="433" customFormat="1" ht="15.5">
      <c r="A44" s="549"/>
      <c r="B44" s="550"/>
      <c r="C44" s="437">
        <v>30</v>
      </c>
      <c r="D44" s="451">
        <v>34373</v>
      </c>
      <c r="E44" s="469">
        <f>D44/12</f>
        <v>2864.4166666666665</v>
      </c>
      <c r="F44" s="469">
        <f>D44/365*7</f>
        <v>659.20821917808223</v>
      </c>
      <c r="G44" s="449">
        <f>D44/365*7/37</f>
        <v>17.816438356164383</v>
      </c>
    </row>
    <row r="45" spans="1:7" s="433" customFormat="1" ht="15.5">
      <c r="A45" s="476"/>
      <c r="B45" s="432"/>
      <c r="C45" s="462"/>
      <c r="D45" s="472"/>
      <c r="E45" s="477"/>
      <c r="F45" s="477"/>
      <c r="G45" s="478"/>
    </row>
    <row r="46" spans="1:7" s="433" customFormat="1" ht="15.5">
      <c r="A46" s="520" t="s">
        <v>9</v>
      </c>
      <c r="B46" s="521"/>
      <c r="C46" s="437">
        <v>29</v>
      </c>
      <c r="D46" s="451">
        <v>33486</v>
      </c>
      <c r="E46" s="469">
        <f>D46/12</f>
        <v>2790.5</v>
      </c>
      <c r="F46" s="469">
        <f>D46/365*7</f>
        <v>642.19726027397257</v>
      </c>
      <c r="G46" s="449">
        <f>D46/365*7/37</f>
        <v>17.356682710107368</v>
      </c>
    </row>
    <row r="47" spans="1:7" s="433" customFormat="1" ht="15.5">
      <c r="A47" s="520"/>
      <c r="B47" s="521"/>
      <c r="C47" s="437">
        <v>30</v>
      </c>
      <c r="D47" s="451">
        <v>34373</v>
      </c>
      <c r="E47" s="469">
        <f>D47/12</f>
        <v>2864.4166666666665</v>
      </c>
      <c r="F47" s="469">
        <f>D47/365*7</f>
        <v>659.20821917808223</v>
      </c>
      <c r="G47" s="449">
        <f>D47/365*7/37</f>
        <v>17.816438356164383</v>
      </c>
    </row>
    <row r="48" spans="1:7" s="433" customFormat="1" ht="15.5">
      <c r="A48" s="520"/>
      <c r="B48" s="521"/>
      <c r="C48" s="437">
        <v>31</v>
      </c>
      <c r="D48" s="451">
        <v>35336</v>
      </c>
      <c r="E48" s="469">
        <f>D48/12</f>
        <v>2944.6666666666665</v>
      </c>
      <c r="F48" s="469">
        <f>D48/365*7</f>
        <v>677.67671232876705</v>
      </c>
      <c r="G48" s="449">
        <f>D48/365*7/37</f>
        <v>18.315586819696406</v>
      </c>
    </row>
    <row r="49" spans="1:7" s="433" customFormat="1" ht="15.5">
      <c r="A49" s="520"/>
      <c r="B49" s="521"/>
      <c r="C49" s="437">
        <v>32</v>
      </c>
      <c r="D49" s="451">
        <v>36371</v>
      </c>
      <c r="E49" s="469">
        <f>D49/12</f>
        <v>3030.9166666666665</v>
      </c>
      <c r="F49" s="469">
        <f>D49/365*7</f>
        <v>697.52602739726024</v>
      </c>
      <c r="G49" s="449">
        <f>D49/365*7/37</f>
        <v>18.852054794520548</v>
      </c>
    </row>
    <row r="50" spans="1:7" s="433" customFormat="1" ht="15.5">
      <c r="A50" s="476"/>
      <c r="B50" s="432"/>
      <c r="C50" s="462"/>
      <c r="D50" s="472"/>
      <c r="E50" s="477"/>
      <c r="F50" s="477"/>
      <c r="G50" s="478"/>
    </row>
    <row r="51" spans="1:7" s="433" customFormat="1" ht="15.5">
      <c r="A51" s="520" t="s">
        <v>10</v>
      </c>
      <c r="B51" s="521"/>
      <c r="C51" s="437">
        <v>32</v>
      </c>
      <c r="D51" s="451">
        <v>36371</v>
      </c>
      <c r="E51" s="469">
        <f>D51/12</f>
        <v>3030.9166666666665</v>
      </c>
      <c r="F51" s="469">
        <f>D51/365*7</f>
        <v>697.52602739726024</v>
      </c>
      <c r="G51" s="449">
        <f>D51/365*7/37</f>
        <v>18.852054794520548</v>
      </c>
    </row>
    <row r="52" spans="1:7" s="433" customFormat="1" ht="15.5">
      <c r="A52" s="520"/>
      <c r="B52" s="521"/>
      <c r="C52" s="437">
        <v>33</v>
      </c>
      <c r="D52" s="451">
        <v>37568</v>
      </c>
      <c r="E52" s="469">
        <f>D52/12</f>
        <v>3130.6666666666665</v>
      </c>
      <c r="F52" s="469">
        <f>D52/365*7</f>
        <v>720.48219178082195</v>
      </c>
      <c r="G52" s="449">
        <f>D52/365*7/37</f>
        <v>19.472491669751946</v>
      </c>
    </row>
    <row r="53" spans="1:7" s="433" customFormat="1" ht="15.5">
      <c r="A53" s="520"/>
      <c r="B53" s="521"/>
      <c r="C53" s="437">
        <v>34</v>
      </c>
      <c r="D53" s="451">
        <v>38553</v>
      </c>
      <c r="E53" s="469">
        <f>D53/12</f>
        <v>3212.75</v>
      </c>
      <c r="F53" s="469">
        <f>D53/365*7</f>
        <v>739.37260273972606</v>
      </c>
      <c r="G53" s="449">
        <f>D53/365*7/37</f>
        <v>19.983043317289894</v>
      </c>
    </row>
    <row r="54" spans="1:7" s="433" customFormat="1" ht="15.5">
      <c r="A54" s="520"/>
      <c r="B54" s="521"/>
      <c r="C54" s="437">
        <v>35</v>
      </c>
      <c r="D54" s="451">
        <v>39571</v>
      </c>
      <c r="E54" s="469">
        <f>D54/12</f>
        <v>3297.5833333333335</v>
      </c>
      <c r="F54" s="469">
        <f>D54/365*7</f>
        <v>758.89589041095894</v>
      </c>
      <c r="G54" s="449">
        <f>D54/365*7/37</f>
        <v>20.510699740836728</v>
      </c>
    </row>
    <row r="55" spans="1:7" s="433" customFormat="1" ht="15.5">
      <c r="A55" s="476"/>
      <c r="B55" s="432"/>
      <c r="C55" s="462"/>
      <c r="D55" s="472"/>
      <c r="E55" s="477"/>
      <c r="F55" s="477"/>
      <c r="G55" s="478"/>
    </row>
    <row r="56" spans="1:7" s="433" customFormat="1" ht="15.5">
      <c r="A56" s="520" t="s">
        <v>11</v>
      </c>
      <c r="B56" s="521"/>
      <c r="C56" s="437">
        <v>35</v>
      </c>
      <c r="D56" s="451">
        <v>39571</v>
      </c>
      <c r="E56" s="469">
        <f>D56/12</f>
        <v>3297.5833333333335</v>
      </c>
      <c r="F56" s="469">
        <f>D56/365*7</f>
        <v>758.89589041095894</v>
      </c>
      <c r="G56" s="449">
        <f>D56/365*7/37</f>
        <v>20.510699740836728</v>
      </c>
    </row>
    <row r="57" spans="1:7" s="433" customFormat="1" ht="15.5">
      <c r="A57" s="520"/>
      <c r="B57" s="521"/>
      <c r="C57" s="437">
        <v>36</v>
      </c>
      <c r="D57" s="451">
        <v>40578</v>
      </c>
      <c r="E57" s="469">
        <f>D57/12</f>
        <v>3381.5</v>
      </c>
      <c r="F57" s="469">
        <f>D57/365*7</f>
        <v>778.20821917808223</v>
      </c>
      <c r="G57" s="449">
        <f>D57/365*7/37</f>
        <v>21.032654572380601</v>
      </c>
    </row>
    <row r="58" spans="1:7" s="433" customFormat="1" ht="15.5">
      <c r="A58" s="520"/>
      <c r="B58" s="521"/>
      <c r="C58" s="437">
        <v>37</v>
      </c>
      <c r="D58" s="451">
        <v>41591</v>
      </c>
      <c r="E58" s="469">
        <f>D58/12</f>
        <v>3465.9166666666665</v>
      </c>
      <c r="F58" s="469">
        <f>D58/365*7</f>
        <v>797.63561643835624</v>
      </c>
      <c r="G58" s="449">
        <f>D58/365*7/37</f>
        <v>21.557719363198817</v>
      </c>
    </row>
    <row r="59" spans="1:7" s="433" customFormat="1" ht="15.5">
      <c r="A59" s="520"/>
      <c r="B59" s="521"/>
      <c r="C59" s="437">
        <v>38</v>
      </c>
      <c r="D59" s="451">
        <v>42614</v>
      </c>
      <c r="E59" s="469">
        <f>D59/12</f>
        <v>3551.1666666666665</v>
      </c>
      <c r="F59" s="469">
        <f>D59/365*7</f>
        <v>817.25479452054799</v>
      </c>
      <c r="G59" s="449">
        <f>D59/365*7/37</f>
        <v>22.087967419474271</v>
      </c>
    </row>
    <row r="60" spans="1:7" s="433" customFormat="1" ht="15.5">
      <c r="A60" s="476"/>
      <c r="B60" s="432"/>
      <c r="C60" s="462"/>
      <c r="D60" s="472"/>
      <c r="E60" s="477"/>
      <c r="F60" s="477"/>
      <c r="G60" s="478"/>
    </row>
    <row r="61" spans="1:7" s="433" customFormat="1" ht="15.5">
      <c r="A61" s="520" t="s">
        <v>12</v>
      </c>
      <c r="B61" s="521"/>
      <c r="C61" s="437">
        <v>38</v>
      </c>
      <c r="D61" s="451">
        <v>42614</v>
      </c>
      <c r="E61" s="469">
        <f>D61/12</f>
        <v>3551.1666666666665</v>
      </c>
      <c r="F61" s="469">
        <f>D61/365*7</f>
        <v>817.25479452054799</v>
      </c>
      <c r="G61" s="449">
        <f>D61/365*7/37</f>
        <v>22.087967419474271</v>
      </c>
    </row>
    <row r="62" spans="1:7" s="433" customFormat="1" ht="15.5">
      <c r="A62" s="520"/>
      <c r="B62" s="521"/>
      <c r="C62" s="437">
        <v>39</v>
      </c>
      <c r="D62" s="451">
        <v>43570</v>
      </c>
      <c r="E62" s="469">
        <f>D62/12</f>
        <v>3630.8333333333335</v>
      </c>
      <c r="F62" s="469">
        <f>D62/365*7</f>
        <v>835.58904109589048</v>
      </c>
      <c r="G62" s="449">
        <f>D62/365*7/37</f>
        <v>22.583487597186227</v>
      </c>
    </row>
    <row r="63" spans="1:7" s="433" customFormat="1" ht="15.5">
      <c r="A63" s="520"/>
      <c r="B63" s="521"/>
      <c r="C63" s="437">
        <v>40</v>
      </c>
      <c r="D63" s="509">
        <v>44624</v>
      </c>
      <c r="E63" s="469">
        <f>D63/12</f>
        <v>3718.6666666666665</v>
      </c>
      <c r="F63" s="469">
        <f>D63/365*7</f>
        <v>855.80273972602743</v>
      </c>
      <c r="G63" s="449">
        <f>D63/365*7/37</f>
        <v>23.12980377637912</v>
      </c>
    </row>
    <row r="64" spans="1:7" s="433" customFormat="1" ht="15.5">
      <c r="A64" s="520"/>
      <c r="B64" s="521"/>
      <c r="C64" s="437">
        <v>41</v>
      </c>
      <c r="D64" s="451">
        <v>45648</v>
      </c>
      <c r="E64" s="469">
        <f>D64/12</f>
        <v>3804</v>
      </c>
      <c r="F64" s="469">
        <f>D64/365*7</f>
        <v>875.44109589041102</v>
      </c>
      <c r="G64" s="449">
        <f>D64/365*7/37</f>
        <v>23.660570159200297</v>
      </c>
    </row>
    <row r="65" spans="1:7" s="433" customFormat="1" ht="15.5">
      <c r="A65" s="476"/>
      <c r="B65" s="432"/>
      <c r="C65" s="462"/>
      <c r="D65" s="472"/>
      <c r="E65" s="477"/>
      <c r="F65" s="477"/>
      <c r="G65" s="478"/>
    </row>
    <row r="66" spans="1:7" s="433" customFormat="1" ht="15.5">
      <c r="A66" s="520" t="s">
        <v>13</v>
      </c>
      <c r="B66" s="521"/>
      <c r="C66" s="437">
        <v>40</v>
      </c>
      <c r="D66" s="509">
        <v>44624</v>
      </c>
      <c r="E66" s="469">
        <f>D66/12</f>
        <v>3718.6666666666665</v>
      </c>
      <c r="F66" s="469">
        <f>D66/365*7</f>
        <v>855.80273972602743</v>
      </c>
      <c r="G66" s="449">
        <f>D66/365*7/37</f>
        <v>23.12980377637912</v>
      </c>
    </row>
    <row r="67" spans="1:7" s="433" customFormat="1" ht="15.5">
      <c r="A67" s="520"/>
      <c r="B67" s="521"/>
      <c r="C67" s="437">
        <v>41</v>
      </c>
      <c r="D67" s="509">
        <v>45648</v>
      </c>
      <c r="E67" s="469">
        <f>D67/12</f>
        <v>3804</v>
      </c>
      <c r="F67" s="469">
        <f>D67/365*7</f>
        <v>875.44109589041102</v>
      </c>
      <c r="G67" s="449">
        <f>D67/365*7/37</f>
        <v>23.660570159200297</v>
      </c>
    </row>
    <row r="68" spans="1:7" s="433" customFormat="1" ht="15.5">
      <c r="A68" s="520"/>
      <c r="B68" s="521"/>
      <c r="C68" s="437">
        <v>42</v>
      </c>
      <c r="D68" s="451">
        <v>46662</v>
      </c>
      <c r="E68" s="469">
        <f>D68/12</f>
        <v>3888.5</v>
      </c>
      <c r="F68" s="469">
        <f>D68/365*7</f>
        <v>894.88767123287664</v>
      </c>
      <c r="G68" s="449">
        <f>D68/365*7/37</f>
        <v>24.186153276564234</v>
      </c>
    </row>
    <row r="69" spans="1:7" s="433" customFormat="1" ht="16" thickBot="1">
      <c r="A69" s="522"/>
      <c r="B69" s="523"/>
      <c r="C69" s="470">
        <v>43</v>
      </c>
      <c r="D69" s="457">
        <v>47665</v>
      </c>
      <c r="E69" s="471">
        <f>D69/12</f>
        <v>3972.0833333333335</v>
      </c>
      <c r="F69" s="471">
        <f>D69/365*7</f>
        <v>914.1232876712329</v>
      </c>
      <c r="G69" s="459">
        <f>D69/365*7/37</f>
        <v>24.706034801925213</v>
      </c>
    </row>
    <row r="70" spans="1:7" s="433" customFormat="1" ht="15.5">
      <c r="F70" s="472"/>
      <c r="G70" s="473"/>
    </row>
    <row r="71" spans="1:7" s="433" customFormat="1" ht="16" thickBot="1">
      <c r="F71" s="472"/>
      <c r="G71" s="473"/>
    </row>
    <row r="72" spans="1:7" s="433" customFormat="1" ht="31.5" customHeight="1" thickBot="1">
      <c r="A72" s="527" t="s">
        <v>33</v>
      </c>
      <c r="B72" s="528"/>
      <c r="C72" s="528"/>
      <c r="D72" s="536" t="s">
        <v>90</v>
      </c>
      <c r="E72" s="536"/>
      <c r="F72" s="536"/>
      <c r="G72" s="537"/>
    </row>
    <row r="73" spans="1:7" s="433" customFormat="1" ht="16" thickBot="1">
      <c r="A73" s="543" t="s">
        <v>48</v>
      </c>
      <c r="B73" s="544"/>
      <c r="C73" s="479" t="s">
        <v>1</v>
      </c>
      <c r="D73" s="427" t="s">
        <v>61</v>
      </c>
      <c r="E73" s="428" t="s">
        <v>97</v>
      </c>
      <c r="F73" s="429" t="s">
        <v>98</v>
      </c>
      <c r="G73" s="430" t="s">
        <v>96</v>
      </c>
    </row>
    <row r="74" spans="1:7" s="433" customFormat="1" ht="15.5">
      <c r="A74" s="540" t="s">
        <v>91</v>
      </c>
      <c r="B74" s="541"/>
      <c r="C74" s="464">
        <v>1</v>
      </c>
      <c r="D74" s="480">
        <v>46657</v>
      </c>
      <c r="E74" s="481">
        <f>D74/12</f>
        <v>3888.0833333333335</v>
      </c>
      <c r="F74" s="467">
        <f>D74/365*7</f>
        <v>894.79178082191777</v>
      </c>
      <c r="G74" s="482">
        <f>D74/365*7/37</f>
        <v>24.183561643835617</v>
      </c>
    </row>
    <row r="75" spans="1:7" s="433" customFormat="1" ht="15.5">
      <c r="A75" s="520"/>
      <c r="B75" s="521"/>
      <c r="C75" s="270">
        <v>2</v>
      </c>
      <c r="D75" s="483">
        <v>47644</v>
      </c>
      <c r="E75" s="481">
        <f>D75/12</f>
        <v>3970.3333333333335</v>
      </c>
      <c r="F75" s="467">
        <f>D75/365*7</f>
        <v>913.72054794520545</v>
      </c>
      <c r="G75" s="482">
        <f>D75/365*7/37</f>
        <v>24.695149944465012</v>
      </c>
    </row>
    <row r="76" spans="1:7" s="433" customFormat="1" ht="15.5">
      <c r="A76" s="520"/>
      <c r="B76" s="521"/>
      <c r="C76" s="270">
        <v>3</v>
      </c>
      <c r="D76" s="483">
        <v>48646</v>
      </c>
      <c r="E76" s="481">
        <f>D76/12</f>
        <v>4053.8333333333335</v>
      </c>
      <c r="F76" s="467">
        <f>D76/365*7</f>
        <v>932.93698630136987</v>
      </c>
      <c r="G76" s="482">
        <f>D76/365*7/37</f>
        <v>25.214513143280268</v>
      </c>
    </row>
    <row r="77" spans="1:7" s="433" customFormat="1" ht="15.5">
      <c r="A77" s="520"/>
      <c r="B77" s="521"/>
      <c r="C77" s="270">
        <v>4</v>
      </c>
      <c r="D77" s="483">
        <v>49527</v>
      </c>
      <c r="E77" s="481">
        <f>D77/12</f>
        <v>4127.25</v>
      </c>
      <c r="F77" s="467">
        <f>D77/365*7</f>
        <v>949.8328767123287</v>
      </c>
      <c r="G77" s="482">
        <f>D77/365*7/37</f>
        <v>25.671158830062939</v>
      </c>
    </row>
    <row r="78" spans="1:7" s="433" customFormat="1" ht="15.5">
      <c r="A78" s="520"/>
      <c r="B78" s="521"/>
      <c r="C78" s="270">
        <v>5</v>
      </c>
      <c r="D78" s="483">
        <v>50422</v>
      </c>
      <c r="E78" s="481">
        <f>D78/12</f>
        <v>4201.833333333333</v>
      </c>
      <c r="F78" s="467">
        <f>D78/365*7</f>
        <v>966.99726027397264</v>
      </c>
      <c r="G78" s="482">
        <f>D78/365*7/37</f>
        <v>26.135061088485749</v>
      </c>
    </row>
    <row r="79" spans="1:7" s="433" customFormat="1" ht="15.5">
      <c r="A79" s="484"/>
      <c r="B79" s="485"/>
      <c r="C79" s="485"/>
      <c r="D79" s="280"/>
      <c r="E79" s="280"/>
      <c r="F79" s="280"/>
      <c r="G79" s="279"/>
    </row>
    <row r="80" spans="1:7" s="433" customFormat="1" ht="15.5">
      <c r="A80" s="520" t="s">
        <v>92</v>
      </c>
      <c r="B80" s="521"/>
      <c r="C80" s="270">
        <v>1</v>
      </c>
      <c r="D80" s="448">
        <v>49658</v>
      </c>
      <c r="E80" s="261">
        <f>D80/12</f>
        <v>4138.166666666667</v>
      </c>
      <c r="F80" s="469">
        <f>D80/365*7</f>
        <v>952.34520547945203</v>
      </c>
      <c r="G80" s="486">
        <f>D80/365*7/37</f>
        <v>25.739059607552758</v>
      </c>
    </row>
    <row r="81" spans="1:7" s="433" customFormat="1" ht="15.5">
      <c r="A81" s="520"/>
      <c r="B81" s="521"/>
      <c r="C81" s="270">
        <v>2</v>
      </c>
      <c r="D81" s="448">
        <v>50534</v>
      </c>
      <c r="E81" s="261">
        <f>D81/12</f>
        <v>4211.166666666667</v>
      </c>
      <c r="F81" s="469">
        <f>D81/365*7</f>
        <v>969.14520547945199</v>
      </c>
      <c r="G81" s="486">
        <f>D81/365*7/37</f>
        <v>26.193113661606809</v>
      </c>
    </row>
    <row r="82" spans="1:7" s="433" customFormat="1" ht="15.5">
      <c r="A82" s="520"/>
      <c r="B82" s="521"/>
      <c r="C82" s="270">
        <v>3</v>
      </c>
      <c r="D82" s="448">
        <v>51436</v>
      </c>
      <c r="E82" s="261">
        <f>D82/12</f>
        <v>4286.333333333333</v>
      </c>
      <c r="F82" s="469">
        <f>D82/365*7</f>
        <v>986.44383561643826</v>
      </c>
      <c r="G82" s="486">
        <f>D82/365*7/37</f>
        <v>26.660644205849682</v>
      </c>
    </row>
    <row r="83" spans="1:7" s="433" customFormat="1" ht="15.5">
      <c r="A83" s="520"/>
      <c r="B83" s="521"/>
      <c r="C83" s="270">
        <v>4</v>
      </c>
      <c r="D83" s="448">
        <v>52332</v>
      </c>
      <c r="E83" s="261">
        <f>D83/12</f>
        <v>4361</v>
      </c>
      <c r="F83" s="469">
        <f>D83/365*7</f>
        <v>1003.6273972602739</v>
      </c>
      <c r="G83" s="486">
        <f>D83/365*7/37</f>
        <v>27.125064790818215</v>
      </c>
    </row>
    <row r="84" spans="1:7" s="433" customFormat="1" ht="15.5">
      <c r="A84" s="520"/>
      <c r="B84" s="521"/>
      <c r="C84" s="270">
        <v>5</v>
      </c>
      <c r="D84" s="448">
        <v>53217</v>
      </c>
      <c r="E84" s="261">
        <f>D84/12</f>
        <v>4434.75</v>
      </c>
      <c r="F84" s="469">
        <f>D84/365*7</f>
        <v>1020.6000000000001</v>
      </c>
      <c r="G84" s="486">
        <f>D84/365*7/37</f>
        <v>27.583783783783787</v>
      </c>
    </row>
    <row r="85" spans="1:7" s="433" customFormat="1" ht="15.5">
      <c r="A85" s="487"/>
      <c r="B85" s="280"/>
      <c r="C85" s="280"/>
      <c r="D85" s="280"/>
      <c r="E85" s="488"/>
      <c r="F85" s="489"/>
      <c r="G85" s="478"/>
    </row>
    <row r="86" spans="1:7" s="433" customFormat="1" ht="15.5">
      <c r="A86" s="520" t="s">
        <v>93</v>
      </c>
      <c r="B86" s="521"/>
      <c r="C86" s="270">
        <v>1</v>
      </c>
      <c r="D86" s="448">
        <v>52556</v>
      </c>
      <c r="E86" s="261">
        <f>D86/12</f>
        <v>4379.666666666667</v>
      </c>
      <c r="F86" s="469">
        <f>D86/365*7</f>
        <v>1007.9232876712329</v>
      </c>
      <c r="G86" s="486">
        <f>D86/365*7/37</f>
        <v>27.241169937060349</v>
      </c>
    </row>
    <row r="87" spans="1:7" s="433" customFormat="1" ht="15.5">
      <c r="A87" s="520"/>
      <c r="B87" s="521"/>
      <c r="C87" s="270">
        <v>2</v>
      </c>
      <c r="D87" s="448">
        <v>53449</v>
      </c>
      <c r="E87" s="261">
        <f>D87/12</f>
        <v>4454.083333333333</v>
      </c>
      <c r="F87" s="469">
        <f>D87/365*7</f>
        <v>1025.0493150684931</v>
      </c>
      <c r="G87" s="486">
        <f>D87/365*7/37</f>
        <v>27.704035542391704</v>
      </c>
    </row>
    <row r="88" spans="1:7" s="433" customFormat="1" ht="15.5">
      <c r="A88" s="520"/>
      <c r="B88" s="521"/>
      <c r="C88" s="270">
        <v>3</v>
      </c>
      <c r="D88" s="448">
        <v>54355</v>
      </c>
      <c r="E88" s="261">
        <f>D88/12</f>
        <v>4529.583333333333</v>
      </c>
      <c r="F88" s="469">
        <f>D88/365*7</f>
        <v>1042.4246575342465</v>
      </c>
      <c r="G88" s="486">
        <f>D88/365*7/37</f>
        <v>28.173639392817474</v>
      </c>
    </row>
    <row r="89" spans="1:7" s="433" customFormat="1" ht="15.5">
      <c r="A89" s="520"/>
      <c r="B89" s="521"/>
      <c r="C89" s="270">
        <v>4</v>
      </c>
      <c r="D89" s="448">
        <v>55170</v>
      </c>
      <c r="E89" s="261">
        <f>D89/12</f>
        <v>4597.5</v>
      </c>
      <c r="F89" s="469">
        <f>D89/365*7</f>
        <v>1058.0547945205478</v>
      </c>
      <c r="G89" s="486">
        <f>D89/365*7/37</f>
        <v>28.596075527582375</v>
      </c>
    </row>
    <row r="90" spans="1:7" s="433" customFormat="1" ht="15.5">
      <c r="A90" s="520"/>
      <c r="B90" s="521"/>
      <c r="C90" s="270">
        <v>5</v>
      </c>
      <c r="D90" s="448">
        <v>56126</v>
      </c>
      <c r="E90" s="261">
        <f>D90/12</f>
        <v>4677.166666666667</v>
      </c>
      <c r="F90" s="469">
        <f>D90/365*7</f>
        <v>1076.3890410958904</v>
      </c>
      <c r="G90" s="486">
        <f>D90/365*7/37</f>
        <v>29.091595705294335</v>
      </c>
    </row>
    <row r="91" spans="1:7" s="238" customFormat="1" ht="15.75" customHeight="1">
      <c r="A91" s="490"/>
      <c r="D91" s="491"/>
      <c r="E91" s="492"/>
      <c r="F91" s="492"/>
      <c r="G91" s="496"/>
    </row>
    <row r="92" spans="1:7" s="433" customFormat="1" ht="15.5">
      <c r="A92" s="520" t="s">
        <v>94</v>
      </c>
      <c r="B92" s="521"/>
      <c r="C92" s="270">
        <v>1</v>
      </c>
      <c r="D92" s="448">
        <v>57248</v>
      </c>
      <c r="E92" s="261">
        <f>D92/12</f>
        <v>4770.666666666667</v>
      </c>
      <c r="F92" s="469">
        <f>D92/365*7</f>
        <v>1097.9068493150685</v>
      </c>
      <c r="G92" s="486">
        <f>D92/365*7/37</f>
        <v>29.673158089596445</v>
      </c>
    </row>
    <row r="93" spans="1:7" s="433" customFormat="1" ht="15.5">
      <c r="A93" s="520"/>
      <c r="B93" s="521"/>
      <c r="C93" s="270">
        <v>2</v>
      </c>
      <c r="D93" s="448">
        <v>59682</v>
      </c>
      <c r="E93" s="261">
        <f>D93/12</f>
        <v>4973.5</v>
      </c>
      <c r="F93" s="469">
        <f>D93/365*7</f>
        <v>1144.5863013698629</v>
      </c>
      <c r="G93" s="486">
        <f>D93/365*7/37</f>
        <v>30.934764901888187</v>
      </c>
    </row>
    <row r="94" spans="1:7" s="433" customFormat="1" ht="15.5">
      <c r="A94" s="520"/>
      <c r="B94" s="521"/>
      <c r="C94" s="270">
        <v>3</v>
      </c>
      <c r="D94" s="448">
        <v>62237</v>
      </c>
      <c r="E94" s="261">
        <f>D94/12</f>
        <v>5186.416666666667</v>
      </c>
      <c r="F94" s="469">
        <f>D94/365*7</f>
        <v>1193.5863013698629</v>
      </c>
      <c r="G94" s="486">
        <f>D94/365*7/37</f>
        <v>32.25908922621251</v>
      </c>
    </row>
    <row r="95" spans="1:7" s="433" customFormat="1" ht="15.5">
      <c r="A95" s="520"/>
      <c r="B95" s="521"/>
      <c r="C95" s="270">
        <v>4</v>
      </c>
      <c r="D95" s="448">
        <v>64556</v>
      </c>
      <c r="E95" s="261">
        <f>D95/12</f>
        <v>5379.666666666667</v>
      </c>
      <c r="F95" s="469">
        <f>D95/365*7</f>
        <v>1238.0602739726028</v>
      </c>
      <c r="G95" s="486">
        <f>D95/365*7/37</f>
        <v>33.461088485746018</v>
      </c>
    </row>
    <row r="96" spans="1:7" s="433" customFormat="1" ht="15.5">
      <c r="A96" s="520"/>
      <c r="B96" s="521"/>
      <c r="C96" s="270">
        <v>5</v>
      </c>
      <c r="D96" s="448">
        <v>66991</v>
      </c>
      <c r="E96" s="261">
        <f>D96/12</f>
        <v>5582.583333333333</v>
      </c>
      <c r="F96" s="469">
        <f>D96/365*7</f>
        <v>1284.7589041095891</v>
      </c>
      <c r="G96" s="486">
        <f>D96/365*7/37</f>
        <v>34.723213624583494</v>
      </c>
    </row>
    <row r="97" spans="1:7" s="433" customFormat="1" ht="15.5">
      <c r="A97" s="490"/>
      <c r="B97" s="238"/>
      <c r="C97" s="238"/>
      <c r="D97" s="491"/>
      <c r="E97" s="491"/>
      <c r="F97" s="491"/>
      <c r="G97" s="493"/>
    </row>
    <row r="98" spans="1:7" s="433" customFormat="1" ht="15.5">
      <c r="A98" s="520" t="s">
        <v>95</v>
      </c>
      <c r="B98" s="521"/>
      <c r="C98" s="270">
        <v>1</v>
      </c>
      <c r="D98" s="448">
        <v>68209</v>
      </c>
      <c r="E98" s="261">
        <f>D98/12</f>
        <v>5684.083333333333</v>
      </c>
      <c r="F98" s="469">
        <f>D98/365*7</f>
        <v>1308.117808219178</v>
      </c>
      <c r="G98" s="486">
        <f>D98/365*7/37</f>
        <v>35.354535357275083</v>
      </c>
    </row>
    <row r="99" spans="1:7" s="433" customFormat="1" ht="15.5">
      <c r="A99" s="520"/>
      <c r="B99" s="521"/>
      <c r="C99" s="270">
        <v>2</v>
      </c>
      <c r="D99" s="448">
        <v>70646</v>
      </c>
      <c r="E99" s="261">
        <f>D99/12</f>
        <v>5887.166666666667</v>
      </c>
      <c r="F99" s="469">
        <f>D99/365*7</f>
        <v>1354.854794520548</v>
      </c>
      <c r="G99" s="486">
        <f>D99/365*7/37</f>
        <v>36.617697149203998</v>
      </c>
    </row>
    <row r="100" spans="1:7" s="433" customFormat="1" ht="15.5">
      <c r="A100" s="520"/>
      <c r="B100" s="521"/>
      <c r="C100" s="270">
        <v>3</v>
      </c>
      <c r="D100" s="448">
        <v>73082</v>
      </c>
      <c r="E100" s="261">
        <f>D100/12</f>
        <v>6090.166666666667</v>
      </c>
      <c r="F100" s="469">
        <f>D100/365*7</f>
        <v>1401.5726027397261</v>
      </c>
      <c r="G100" s="486">
        <f>D100/365*7/37</f>
        <v>37.88034061458719</v>
      </c>
    </row>
    <row r="101" spans="1:7" s="433" customFormat="1" ht="15.5">
      <c r="A101" s="520"/>
      <c r="B101" s="521"/>
      <c r="C101" s="270">
        <v>4</v>
      </c>
      <c r="D101" s="448">
        <v>75517</v>
      </c>
      <c r="E101" s="261">
        <f>D101/12</f>
        <v>6293.083333333333</v>
      </c>
      <c r="F101" s="469">
        <f>D101/365*7</f>
        <v>1448.2712328767125</v>
      </c>
      <c r="G101" s="486">
        <f>D101/365*7/37</f>
        <v>39.142465753424659</v>
      </c>
    </row>
    <row r="102" spans="1:7" s="433" customFormat="1" ht="16" thickBot="1">
      <c r="A102" s="522"/>
      <c r="B102" s="523"/>
      <c r="C102" s="277">
        <v>5</v>
      </c>
      <c r="D102" s="494">
        <v>77954</v>
      </c>
      <c r="E102" s="267">
        <f>D102/12</f>
        <v>6496.166666666667</v>
      </c>
      <c r="F102" s="471">
        <f>D102/365*7</f>
        <v>1495.0082191780821</v>
      </c>
      <c r="G102" s="495">
        <f>D102/365*7/37</f>
        <v>40.405627545353568</v>
      </c>
    </row>
    <row r="104" spans="1:7">
      <c r="A104" s="513" t="s">
        <v>106</v>
      </c>
    </row>
    <row r="105" spans="1:7">
      <c r="A105" s="282" t="s">
        <v>107</v>
      </c>
      <c r="D105" s="512">
        <v>37.72</v>
      </c>
    </row>
    <row r="106" spans="1:7">
      <c r="A106" s="282" t="s">
        <v>108</v>
      </c>
      <c r="D106" s="512">
        <v>30.35</v>
      </c>
    </row>
    <row r="112" spans="1:7">
      <c r="A112" s="282" t="s">
        <v>110</v>
      </c>
      <c r="C112" s="282" t="s">
        <v>111</v>
      </c>
      <c r="D112" s="282" t="s">
        <v>112</v>
      </c>
    </row>
    <row r="113" spans="3:5" ht="15.5">
      <c r="C113" s="282">
        <v>32</v>
      </c>
      <c r="D113" s="449">
        <v>18.852054794520548</v>
      </c>
      <c r="E113" s="330">
        <f t="shared" ref="E113:E118" si="6">SUM(D113*1.2)</f>
        <v>22.622465753424656</v>
      </c>
    </row>
    <row r="114" spans="3:5" ht="15.5">
      <c r="C114" s="282">
        <v>33</v>
      </c>
      <c r="D114" s="449">
        <v>19.472491669751946</v>
      </c>
      <c r="E114" s="330">
        <f t="shared" si="6"/>
        <v>23.366990003702334</v>
      </c>
    </row>
    <row r="115" spans="3:5" ht="15.5">
      <c r="C115" s="282">
        <v>34</v>
      </c>
      <c r="D115" s="449">
        <v>19.983043317289894</v>
      </c>
      <c r="E115" s="330">
        <f t="shared" si="6"/>
        <v>23.979651980747871</v>
      </c>
    </row>
    <row r="116" spans="3:5" ht="15.5">
      <c r="C116" s="282">
        <v>35</v>
      </c>
      <c r="D116" s="449">
        <v>20.510699740836728</v>
      </c>
      <c r="E116" s="330">
        <f t="shared" si="6"/>
        <v>24.612839689004073</v>
      </c>
    </row>
    <row r="117" spans="3:5">
      <c r="C117" s="282">
        <v>36</v>
      </c>
      <c r="D117" s="515">
        <v>21.032654572380601</v>
      </c>
      <c r="E117" s="330">
        <f t="shared" si="6"/>
        <v>25.239185486856719</v>
      </c>
    </row>
    <row r="118" spans="3:5">
      <c r="C118" s="282">
        <v>37</v>
      </c>
      <c r="D118" s="515">
        <v>21.557719363198817</v>
      </c>
      <c r="E118" s="330">
        <f t="shared" si="6"/>
        <v>25.869263235838581</v>
      </c>
    </row>
  </sheetData>
  <mergeCells count="30">
    <mergeCell ref="A86:B90"/>
    <mergeCell ref="A92:B96"/>
    <mergeCell ref="A98:B102"/>
    <mergeCell ref="A72:C72"/>
    <mergeCell ref="D72:G72"/>
    <mergeCell ref="A73:B73"/>
    <mergeCell ref="A74:B78"/>
    <mergeCell ref="A80:B84"/>
    <mergeCell ref="A46:B49"/>
    <mergeCell ref="A51:B54"/>
    <mergeCell ref="A56:B59"/>
    <mergeCell ref="A61:B64"/>
    <mergeCell ref="A66:B69"/>
    <mergeCell ref="A34:B36"/>
    <mergeCell ref="A39:C39"/>
    <mergeCell ref="D39:G39"/>
    <mergeCell ref="A40:B40"/>
    <mergeCell ref="A41:B44"/>
    <mergeCell ref="A30:B30"/>
    <mergeCell ref="A31:B33"/>
    <mergeCell ref="A2:G2"/>
    <mergeCell ref="A4:B4"/>
    <mergeCell ref="B7:B8"/>
    <mergeCell ref="A8:A10"/>
    <mergeCell ref="B10:B15"/>
    <mergeCell ref="A15:A21"/>
    <mergeCell ref="B21:B26"/>
    <mergeCell ref="C28:G28"/>
    <mergeCell ref="A29:C29"/>
    <mergeCell ref="D29:G29"/>
  </mergeCells>
  <pageMargins left="0.7" right="0.7" top="0.75" bottom="0.75" header="0.3" footer="0.3"/>
  <pageSetup paperSize="9" fitToHeight="0" orientation="portrait" r:id="rId1"/>
  <headerFooter>
    <oddHeader>&amp;L&amp;G</oddHeader>
    <oddFooter>&amp;F</oddFooter>
  </headerFooter>
  <rowBreaks count="2" manualBreakCount="2">
    <brk id="37" max="16383" man="1"/>
    <brk id="70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P103"/>
  <sheetViews>
    <sheetView showGridLines="0" zoomScaleNormal="100" workbookViewId="0">
      <selection activeCell="J14" sqref="J14"/>
    </sheetView>
  </sheetViews>
  <sheetFormatPr defaultColWidth="9.1796875" defaultRowHeight="14"/>
  <cols>
    <col min="1" max="2" width="7.7265625" style="282" customWidth="1"/>
    <col min="3" max="3" width="8.81640625" style="282" customWidth="1"/>
    <col min="4" max="7" width="14.7265625" style="282" customWidth="1"/>
    <col min="8" max="8" width="10.1796875" style="282" bestFit="1" customWidth="1"/>
    <col min="9" max="16384" width="9.1796875" style="282"/>
  </cols>
  <sheetData>
    <row r="1" spans="1:15" ht="14.5" thickBot="1"/>
    <row r="2" spans="1:15" ht="42" customHeight="1" thickBot="1">
      <c r="A2" s="524" t="s">
        <v>103</v>
      </c>
      <c r="B2" s="525"/>
      <c r="C2" s="525"/>
      <c r="D2" s="525"/>
      <c r="E2" s="525"/>
      <c r="F2" s="525"/>
      <c r="G2" s="526"/>
    </row>
    <row r="3" spans="1:15" ht="15" customHeight="1" thickBot="1">
      <c r="A3" s="283"/>
      <c r="B3" s="283"/>
      <c r="C3" s="283"/>
      <c r="D3" s="283"/>
      <c r="E3" s="283"/>
      <c r="F3" s="283"/>
      <c r="G3" s="283"/>
      <c r="K3" s="285"/>
      <c r="L3" s="286"/>
      <c r="M3" s="286"/>
      <c r="N3" s="285"/>
      <c r="O3" s="285"/>
    </row>
    <row r="4" spans="1:15" s="433" customFormat="1" ht="15.75" customHeight="1" thickBot="1">
      <c r="A4" s="527" t="s">
        <v>48</v>
      </c>
      <c r="B4" s="528"/>
      <c r="C4" s="426" t="s">
        <v>1</v>
      </c>
      <c r="D4" s="427" t="s">
        <v>61</v>
      </c>
      <c r="E4" s="428" t="s">
        <v>97</v>
      </c>
      <c r="F4" s="429" t="s">
        <v>98</v>
      </c>
      <c r="G4" s="430" t="s">
        <v>96</v>
      </c>
      <c r="H4" s="431"/>
      <c r="I4" s="431"/>
      <c r="J4" s="432"/>
      <c r="K4" s="432"/>
    </row>
    <row r="5" spans="1:15" s="433" customFormat="1" ht="15.5">
      <c r="A5" s="497"/>
      <c r="B5" s="559" t="s">
        <v>100</v>
      </c>
      <c r="C5" s="498" t="s">
        <v>101</v>
      </c>
      <c r="D5" s="499">
        <v>17842</v>
      </c>
      <c r="E5" s="500">
        <f>D5/12</f>
        <v>1486.8333333333333</v>
      </c>
      <c r="F5" s="500">
        <f>D5/365*7</f>
        <v>342.17534246575343</v>
      </c>
      <c r="G5" s="501">
        <f>D5/365*7/37</f>
        <v>9.2479822288041476</v>
      </c>
      <c r="H5" s="434"/>
      <c r="I5" s="434"/>
      <c r="J5" s="435"/>
      <c r="K5" s="12"/>
    </row>
    <row r="6" spans="1:15" s="433" customFormat="1" ht="15.5">
      <c r="A6" s="497"/>
      <c r="B6" s="560"/>
      <c r="C6" s="498" t="s">
        <v>99</v>
      </c>
      <c r="D6" s="499">
        <v>17943</v>
      </c>
      <c r="E6" s="500">
        <f>D6/12</f>
        <v>1495.25</v>
      </c>
      <c r="F6" s="500">
        <f t="shared" ref="F6:F27" si="0">D6/365*7</f>
        <v>344.11232876712324</v>
      </c>
      <c r="G6" s="501">
        <f t="shared" ref="G6:G27" si="1">D6/365*7/37</f>
        <v>9.3003332099222504</v>
      </c>
      <c r="H6" s="434"/>
      <c r="I6" s="434"/>
      <c r="J6" s="435"/>
      <c r="K6" s="12"/>
    </row>
    <row r="7" spans="1:15" s="433" customFormat="1" ht="14.25" customHeight="1">
      <c r="A7" s="436">
        <v>3</v>
      </c>
      <c r="B7" s="437"/>
      <c r="C7" s="438">
        <v>2</v>
      </c>
      <c r="D7" s="439">
        <v>18198</v>
      </c>
      <c r="E7" s="440">
        <f t="shared" ref="E7:E27" si="2">D7/12</f>
        <v>1516.5</v>
      </c>
      <c r="F7" s="440">
        <f t="shared" si="0"/>
        <v>349.00273972602736</v>
      </c>
      <c r="G7" s="441">
        <f t="shared" si="1"/>
        <v>9.4325064790818196</v>
      </c>
      <c r="H7" s="442"/>
      <c r="I7" s="442"/>
      <c r="J7" s="443"/>
      <c r="K7" s="444"/>
    </row>
    <row r="8" spans="1:15" s="433" customFormat="1" ht="14.25" customHeight="1">
      <c r="A8" s="445"/>
      <c r="B8" s="555">
        <v>4</v>
      </c>
      <c r="C8" s="438">
        <v>3</v>
      </c>
      <c r="D8" s="439">
        <v>18562</v>
      </c>
      <c r="E8" s="440">
        <f t="shared" si="2"/>
        <v>1546.8333333333333</v>
      </c>
      <c r="F8" s="440">
        <f t="shared" si="0"/>
        <v>355.98356164383563</v>
      </c>
      <c r="G8" s="441">
        <f t="shared" si="1"/>
        <v>9.6211773417252875</v>
      </c>
      <c r="H8" s="442"/>
      <c r="I8" s="442"/>
      <c r="J8" s="443"/>
      <c r="K8" s="444"/>
    </row>
    <row r="9" spans="1:15" s="433" customFormat="1" ht="14.25" customHeight="1">
      <c r="A9" s="554">
        <v>5</v>
      </c>
      <c r="B9" s="555"/>
      <c r="C9" s="438">
        <v>4</v>
      </c>
      <c r="D9" s="439">
        <v>18933</v>
      </c>
      <c r="E9" s="440">
        <f t="shared" si="2"/>
        <v>1577.75</v>
      </c>
      <c r="F9" s="440">
        <f t="shared" si="0"/>
        <v>363.09863013698629</v>
      </c>
      <c r="G9" s="441">
        <f t="shared" si="1"/>
        <v>9.813476490188819</v>
      </c>
      <c r="H9" s="442"/>
      <c r="I9" s="442"/>
      <c r="J9" s="443"/>
      <c r="K9" s="444"/>
    </row>
    <row r="10" spans="1:15" s="433" customFormat="1" ht="15.75" customHeight="1">
      <c r="A10" s="554"/>
      <c r="B10" s="437"/>
      <c r="C10" s="438">
        <v>5</v>
      </c>
      <c r="D10" s="439">
        <v>19312</v>
      </c>
      <c r="E10" s="440">
        <f t="shared" si="2"/>
        <v>1609.3333333333333</v>
      </c>
      <c r="F10" s="440">
        <f t="shared" si="0"/>
        <v>370.36712328767123</v>
      </c>
      <c r="G10" s="441">
        <f t="shared" si="1"/>
        <v>10.009922251018141</v>
      </c>
      <c r="H10" s="442"/>
      <c r="I10" s="442"/>
      <c r="J10" s="443"/>
      <c r="K10" s="444"/>
    </row>
    <row r="11" spans="1:15" s="433" customFormat="1" ht="14.25" customHeight="1">
      <c r="A11" s="554"/>
      <c r="B11" s="555">
        <v>6</v>
      </c>
      <c r="C11" s="438">
        <v>6</v>
      </c>
      <c r="D11" s="439">
        <v>19698</v>
      </c>
      <c r="E11" s="440">
        <f t="shared" si="2"/>
        <v>1641.5</v>
      </c>
      <c r="F11" s="440">
        <f t="shared" si="0"/>
        <v>377.76986301369863</v>
      </c>
      <c r="G11" s="441">
        <f t="shared" si="1"/>
        <v>10.20999629766753</v>
      </c>
      <c r="H11" s="442"/>
      <c r="I11" s="442"/>
      <c r="J11" s="443"/>
      <c r="K11" s="444"/>
    </row>
    <row r="12" spans="1:15" s="433" customFormat="1" ht="15.75" customHeight="1">
      <c r="A12" s="446"/>
      <c r="B12" s="555"/>
      <c r="C12" s="447">
        <v>7</v>
      </c>
      <c r="D12" s="448">
        <v>20092</v>
      </c>
      <c r="E12" s="440">
        <f t="shared" si="2"/>
        <v>1674.3333333333333</v>
      </c>
      <c r="F12" s="440">
        <f t="shared" si="0"/>
        <v>385.32602739726025</v>
      </c>
      <c r="G12" s="449">
        <f t="shared" si="1"/>
        <v>10.41421695668271</v>
      </c>
      <c r="H12" s="442"/>
      <c r="I12" s="442"/>
      <c r="J12" s="443"/>
      <c r="K12" s="444"/>
    </row>
    <row r="13" spans="1:15" s="433" customFormat="1" ht="15.5">
      <c r="A13" s="446"/>
      <c r="B13" s="555"/>
      <c r="C13" s="447">
        <v>8</v>
      </c>
      <c r="D13" s="448">
        <v>20493</v>
      </c>
      <c r="E13" s="440">
        <f t="shared" si="2"/>
        <v>1707.75</v>
      </c>
      <c r="F13" s="440">
        <f t="shared" si="0"/>
        <v>393.01643835616437</v>
      </c>
      <c r="G13" s="449">
        <f t="shared" si="1"/>
        <v>10.622065901517956</v>
      </c>
      <c r="H13" s="442"/>
      <c r="I13" s="442"/>
      <c r="J13" s="450"/>
      <c r="K13" s="444"/>
    </row>
    <row r="14" spans="1:15" s="433" customFormat="1" ht="15.5">
      <c r="A14" s="445"/>
      <c r="B14" s="555"/>
      <c r="C14" s="438">
        <v>9</v>
      </c>
      <c r="D14" s="451">
        <v>20903</v>
      </c>
      <c r="E14" s="440">
        <f t="shared" si="2"/>
        <v>1741.9166666666667</v>
      </c>
      <c r="F14" s="440">
        <f t="shared" si="0"/>
        <v>400.87945205479451</v>
      </c>
      <c r="G14" s="449">
        <f t="shared" si="1"/>
        <v>10.834579785264717</v>
      </c>
      <c r="H14" s="442"/>
      <c r="I14" s="452"/>
      <c r="J14" s="453"/>
      <c r="K14" s="454"/>
    </row>
    <row r="15" spans="1:15" s="433" customFormat="1" ht="15.5">
      <c r="A15" s="445"/>
      <c r="B15" s="555"/>
      <c r="C15" s="438">
        <v>10</v>
      </c>
      <c r="D15" s="451">
        <v>21322</v>
      </c>
      <c r="E15" s="440">
        <f t="shared" si="2"/>
        <v>1776.8333333333333</v>
      </c>
      <c r="F15" s="440">
        <f t="shared" si="0"/>
        <v>408.91506849315067</v>
      </c>
      <c r="G15" s="449">
        <f t="shared" si="1"/>
        <v>11.051758607922991</v>
      </c>
      <c r="H15" s="442"/>
      <c r="I15" s="452"/>
      <c r="J15" s="453"/>
      <c r="K15" s="454"/>
    </row>
    <row r="16" spans="1:15" s="433" customFormat="1" ht="15.5">
      <c r="A16" s="554">
        <v>7</v>
      </c>
      <c r="B16" s="555"/>
      <c r="C16" s="438">
        <v>11</v>
      </c>
      <c r="D16" s="451">
        <v>21748</v>
      </c>
      <c r="E16" s="440">
        <f t="shared" si="2"/>
        <v>1812.3333333333333</v>
      </c>
      <c r="F16" s="440">
        <f t="shared" si="0"/>
        <v>417.08493150684933</v>
      </c>
      <c r="G16" s="449">
        <f t="shared" si="1"/>
        <v>11.272565716401333</v>
      </c>
      <c r="H16" s="442"/>
      <c r="I16" s="452"/>
      <c r="J16" s="453"/>
      <c r="K16" s="454"/>
    </row>
    <row r="17" spans="1:16" s="433" customFormat="1" ht="15.5">
      <c r="A17" s="554"/>
      <c r="B17" s="437"/>
      <c r="C17" s="438">
        <v>12</v>
      </c>
      <c r="D17" s="451">
        <v>22183</v>
      </c>
      <c r="E17" s="440">
        <f t="shared" si="2"/>
        <v>1848.5833333333333</v>
      </c>
      <c r="F17" s="440">
        <f t="shared" si="0"/>
        <v>425.42739726027401</v>
      </c>
      <c r="G17" s="449">
        <f t="shared" si="1"/>
        <v>11.498037763791189</v>
      </c>
      <c r="H17" s="442"/>
      <c r="I17" s="452"/>
      <c r="J17" s="453"/>
      <c r="K17" s="454"/>
    </row>
    <row r="18" spans="1:16" s="433" customFormat="1" ht="15.5">
      <c r="A18" s="554"/>
      <c r="B18" s="437"/>
      <c r="C18" s="438">
        <v>13</v>
      </c>
      <c r="D18" s="451">
        <v>22627</v>
      </c>
      <c r="E18" s="440">
        <f t="shared" si="2"/>
        <v>1885.5833333333333</v>
      </c>
      <c r="F18" s="440">
        <f t="shared" si="0"/>
        <v>433.94246575342464</v>
      </c>
      <c r="G18" s="449">
        <f t="shared" si="1"/>
        <v>11.728174750092558</v>
      </c>
      <c r="H18" s="442"/>
      <c r="I18" s="452"/>
      <c r="J18" s="453"/>
      <c r="K18" s="454"/>
    </row>
    <row r="19" spans="1:16" s="433" customFormat="1" ht="15.5">
      <c r="A19" s="554"/>
      <c r="B19" s="437"/>
      <c r="C19" s="438">
        <v>14</v>
      </c>
      <c r="D19" s="451">
        <v>23080</v>
      </c>
      <c r="E19" s="440">
        <f t="shared" si="2"/>
        <v>1923.3333333333333</v>
      </c>
      <c r="F19" s="440">
        <f t="shared" si="0"/>
        <v>442.63013698630135</v>
      </c>
      <c r="G19" s="449">
        <f t="shared" si="1"/>
        <v>11.962976675305441</v>
      </c>
      <c r="H19" s="442"/>
      <c r="I19" s="452"/>
      <c r="J19" s="453"/>
      <c r="K19" s="454"/>
    </row>
    <row r="20" spans="1:16" s="433" customFormat="1" ht="15.5">
      <c r="A20" s="554"/>
      <c r="B20" s="437"/>
      <c r="C20" s="438">
        <v>15</v>
      </c>
      <c r="D20" s="451">
        <v>23541</v>
      </c>
      <c r="E20" s="440">
        <f t="shared" si="2"/>
        <v>1961.75</v>
      </c>
      <c r="F20" s="440">
        <f t="shared" si="0"/>
        <v>451.47123287671235</v>
      </c>
      <c r="G20" s="449">
        <f t="shared" si="1"/>
        <v>12.201925212884117</v>
      </c>
      <c r="H20" s="442"/>
      <c r="I20" s="452"/>
      <c r="J20" s="453"/>
      <c r="K20" s="454"/>
    </row>
    <row r="21" spans="1:16" s="433" customFormat="1" ht="15.5">
      <c r="A21" s="554"/>
      <c r="B21" s="437"/>
      <c r="C21" s="438">
        <v>16</v>
      </c>
      <c r="D21" s="451">
        <v>24012</v>
      </c>
      <c r="E21" s="440">
        <f t="shared" si="2"/>
        <v>2001</v>
      </c>
      <c r="F21" s="440">
        <f t="shared" si="0"/>
        <v>460.50410958904109</v>
      </c>
      <c r="G21" s="449">
        <f t="shared" si="1"/>
        <v>12.446057015920029</v>
      </c>
      <c r="H21" s="442"/>
      <c r="I21" s="452"/>
      <c r="J21" s="453"/>
      <c r="K21" s="454"/>
    </row>
    <row r="22" spans="1:16" s="433" customFormat="1" ht="15.5">
      <c r="A22" s="554"/>
      <c r="B22" s="555">
        <v>8</v>
      </c>
      <c r="C22" s="438">
        <v>17</v>
      </c>
      <c r="D22" s="451">
        <v>24491</v>
      </c>
      <c r="E22" s="440">
        <f t="shared" si="2"/>
        <v>2040.9166666666667</v>
      </c>
      <c r="F22" s="440">
        <f t="shared" si="0"/>
        <v>469.69041095890412</v>
      </c>
      <c r="G22" s="449">
        <f t="shared" si="1"/>
        <v>12.694335431321733</v>
      </c>
      <c r="H22" s="442"/>
      <c r="I22" s="452"/>
      <c r="J22" s="453"/>
      <c r="K22" s="454"/>
    </row>
    <row r="23" spans="1:16" s="433" customFormat="1" ht="15.5">
      <c r="A23" s="445"/>
      <c r="B23" s="555"/>
      <c r="C23" s="438">
        <v>18</v>
      </c>
      <c r="D23" s="451">
        <v>24982</v>
      </c>
      <c r="E23" s="440">
        <f t="shared" si="2"/>
        <v>2081.8333333333335</v>
      </c>
      <c r="F23" s="440">
        <f t="shared" si="0"/>
        <v>479.10684931506842</v>
      </c>
      <c r="G23" s="449">
        <f t="shared" si="1"/>
        <v>12.94883376527212</v>
      </c>
      <c r="H23" s="442"/>
      <c r="I23" s="452"/>
      <c r="J23" s="453"/>
      <c r="K23" s="454"/>
    </row>
    <row r="24" spans="1:16" s="433" customFormat="1" ht="15.5">
      <c r="A24" s="445"/>
      <c r="B24" s="555"/>
      <c r="C24" s="438">
        <v>19</v>
      </c>
      <c r="D24" s="451">
        <v>25481</v>
      </c>
      <c r="E24" s="440">
        <f t="shared" si="2"/>
        <v>2123.4166666666665</v>
      </c>
      <c r="F24" s="440">
        <f t="shared" si="0"/>
        <v>488.67671232876705</v>
      </c>
      <c r="G24" s="449">
        <f t="shared" si="1"/>
        <v>13.207478711588299</v>
      </c>
      <c r="H24" s="442"/>
      <c r="I24" s="452"/>
      <c r="J24" s="453"/>
      <c r="K24" s="454"/>
    </row>
    <row r="25" spans="1:16" s="433" customFormat="1" ht="15.5">
      <c r="A25" s="445"/>
      <c r="B25" s="555"/>
      <c r="C25" s="438">
        <v>20</v>
      </c>
      <c r="D25" s="451">
        <v>25991</v>
      </c>
      <c r="E25" s="440">
        <f t="shared" si="2"/>
        <v>2165.9166666666665</v>
      </c>
      <c r="F25" s="440">
        <f t="shared" si="0"/>
        <v>498.45753424657534</v>
      </c>
      <c r="G25" s="449">
        <f t="shared" si="1"/>
        <v>13.471825249907441</v>
      </c>
      <c r="H25" s="442"/>
      <c r="I25" s="452"/>
      <c r="J25" s="453"/>
      <c r="K25" s="454"/>
    </row>
    <row r="26" spans="1:16" s="433" customFormat="1" ht="15.5">
      <c r="A26" s="445"/>
      <c r="B26" s="555"/>
      <c r="C26" s="438">
        <v>21</v>
      </c>
      <c r="D26" s="451">
        <v>26511</v>
      </c>
      <c r="E26" s="440">
        <f t="shared" si="2"/>
        <v>2209.25</v>
      </c>
      <c r="F26" s="440">
        <f t="shared" si="0"/>
        <v>508.43013698630136</v>
      </c>
      <c r="G26" s="449">
        <f t="shared" si="1"/>
        <v>13.74135505368382</v>
      </c>
      <c r="H26" s="442"/>
      <c r="I26" s="452"/>
      <c r="J26" s="453"/>
      <c r="K26" s="454"/>
    </row>
    <row r="27" spans="1:16" s="433" customFormat="1" ht="16" thickBot="1">
      <c r="A27" s="455"/>
      <c r="B27" s="556"/>
      <c r="C27" s="456">
        <v>22</v>
      </c>
      <c r="D27" s="457">
        <v>27041</v>
      </c>
      <c r="E27" s="458">
        <f t="shared" si="2"/>
        <v>2253.4166666666665</v>
      </c>
      <c r="F27" s="458">
        <f t="shared" si="0"/>
        <v>518.59452054794519</v>
      </c>
      <c r="G27" s="459">
        <f t="shared" si="1"/>
        <v>14.016068122917437</v>
      </c>
      <c r="H27" s="442"/>
      <c r="I27" s="452"/>
      <c r="J27" s="453"/>
      <c r="K27" s="454"/>
    </row>
    <row r="28" spans="1:16" s="433" customFormat="1" ht="38.25" customHeight="1">
      <c r="A28" s="557" t="s">
        <v>102</v>
      </c>
      <c r="B28" s="558"/>
      <c r="C28" s="558"/>
      <c r="D28" s="558"/>
      <c r="E28" s="558"/>
      <c r="F28" s="558"/>
      <c r="G28" s="558"/>
      <c r="H28" s="460"/>
      <c r="I28" s="461"/>
      <c r="J28" s="462"/>
      <c r="K28" s="432"/>
      <c r="L28" s="442"/>
      <c r="M28" s="452"/>
      <c r="N28" s="453"/>
      <c r="O28" s="454"/>
    </row>
    <row r="29" spans="1:16" s="433" customFormat="1" ht="15" customHeight="1" thickBot="1">
      <c r="C29" s="551"/>
      <c r="D29" s="551"/>
      <c r="E29" s="551"/>
      <c r="F29" s="551"/>
      <c r="G29" s="551"/>
      <c r="H29" s="461"/>
      <c r="I29" s="460"/>
      <c r="J29" s="461"/>
      <c r="K29" s="462"/>
      <c r="L29" s="432"/>
      <c r="M29" s="442"/>
      <c r="N29" s="452"/>
      <c r="O29" s="453"/>
      <c r="P29" s="454"/>
    </row>
    <row r="30" spans="1:16" s="433" customFormat="1" ht="31.5" customHeight="1" thickBot="1">
      <c r="A30" s="532" t="s">
        <v>31</v>
      </c>
      <c r="B30" s="533"/>
      <c r="C30" s="534"/>
      <c r="D30" s="535" t="s">
        <v>90</v>
      </c>
      <c r="E30" s="536"/>
      <c r="F30" s="536"/>
      <c r="G30" s="537"/>
      <c r="H30" s="462"/>
      <c r="I30" s="432"/>
      <c r="J30" s="442"/>
      <c r="K30" s="452"/>
      <c r="L30" s="453"/>
      <c r="M30" s="454"/>
    </row>
    <row r="31" spans="1:16" s="433" customFormat="1" ht="16" thickBot="1">
      <c r="A31" s="538" t="s">
        <v>48</v>
      </c>
      <c r="B31" s="539"/>
      <c r="C31" s="463" t="s">
        <v>1</v>
      </c>
      <c r="D31" s="427" t="s">
        <v>61</v>
      </c>
      <c r="E31" s="428" t="s">
        <v>97</v>
      </c>
      <c r="F31" s="429" t="s">
        <v>98</v>
      </c>
      <c r="G31" s="430" t="s">
        <v>96</v>
      </c>
    </row>
    <row r="32" spans="1:16" s="433" customFormat="1" ht="15.5">
      <c r="A32" s="540" t="s">
        <v>6</v>
      </c>
      <c r="B32" s="541"/>
      <c r="C32" s="465">
        <v>23</v>
      </c>
      <c r="D32" s="466">
        <v>27741</v>
      </c>
      <c r="E32" s="467">
        <f t="shared" ref="E32:E37" si="3">D32/12</f>
        <v>2311.75</v>
      </c>
      <c r="F32" s="467">
        <f t="shared" ref="F32:F37" si="4">D32/365*7</f>
        <v>532.01917808219184</v>
      </c>
      <c r="G32" s="468">
        <f t="shared" ref="G32:G37" si="5">D32/365*7/37</f>
        <v>14.378896704924104</v>
      </c>
    </row>
    <row r="33" spans="1:9" s="433" customFormat="1" ht="15.5">
      <c r="A33" s="520"/>
      <c r="B33" s="521"/>
      <c r="C33" s="437">
        <v>24</v>
      </c>
      <c r="D33" s="451">
        <v>28672</v>
      </c>
      <c r="E33" s="469">
        <f t="shared" si="3"/>
        <v>2389.3333333333335</v>
      </c>
      <c r="F33" s="469">
        <f t="shared" si="4"/>
        <v>549.87397260273974</v>
      </c>
      <c r="G33" s="449">
        <f t="shared" si="5"/>
        <v>14.861458718992965</v>
      </c>
    </row>
    <row r="34" spans="1:9" s="433" customFormat="1" ht="15.5">
      <c r="A34" s="520"/>
      <c r="B34" s="521"/>
      <c r="C34" s="437">
        <v>25</v>
      </c>
      <c r="D34" s="451">
        <v>29577</v>
      </c>
      <c r="E34" s="469">
        <f t="shared" si="3"/>
        <v>2464.75</v>
      </c>
      <c r="F34" s="469">
        <f t="shared" si="4"/>
        <v>567.23013698630143</v>
      </c>
      <c r="G34" s="449">
        <f t="shared" si="5"/>
        <v>15.330544242873012</v>
      </c>
    </row>
    <row r="35" spans="1:9" s="433" customFormat="1" ht="15.5">
      <c r="A35" s="520" t="s">
        <v>7</v>
      </c>
      <c r="B35" s="521"/>
      <c r="C35" s="437">
        <v>26</v>
      </c>
      <c r="D35" s="451">
        <v>30451</v>
      </c>
      <c r="E35" s="469">
        <f t="shared" si="3"/>
        <v>2537.5833333333335</v>
      </c>
      <c r="F35" s="469">
        <f t="shared" si="4"/>
        <v>583.99178082191781</v>
      </c>
      <c r="G35" s="449">
        <f t="shared" si="5"/>
        <v>15.783561643835617</v>
      </c>
    </row>
    <row r="36" spans="1:9" s="433" customFormat="1" ht="15.5">
      <c r="A36" s="520"/>
      <c r="B36" s="521"/>
      <c r="C36" s="437">
        <v>27</v>
      </c>
      <c r="D36" s="451">
        <v>31346</v>
      </c>
      <c r="E36" s="469">
        <f t="shared" si="3"/>
        <v>2612.1666666666665</v>
      </c>
      <c r="F36" s="469">
        <f t="shared" si="4"/>
        <v>601.15616438356165</v>
      </c>
      <c r="G36" s="449">
        <f t="shared" si="5"/>
        <v>16.247463902258424</v>
      </c>
    </row>
    <row r="37" spans="1:9" s="433" customFormat="1" ht="16" thickBot="1">
      <c r="A37" s="522"/>
      <c r="B37" s="523"/>
      <c r="C37" s="470">
        <v>28</v>
      </c>
      <c r="D37" s="457">
        <v>32234</v>
      </c>
      <c r="E37" s="471">
        <f t="shared" si="3"/>
        <v>2686.1666666666665</v>
      </c>
      <c r="F37" s="471">
        <f t="shared" si="4"/>
        <v>618.18630136986303</v>
      </c>
      <c r="G37" s="459">
        <f t="shared" si="5"/>
        <v>16.707737874861163</v>
      </c>
    </row>
    <row r="38" spans="1:9" s="433" customFormat="1" ht="15.5">
      <c r="B38" s="432"/>
      <c r="C38" s="432"/>
      <c r="D38" s="432"/>
      <c r="E38" s="462"/>
      <c r="F38" s="472"/>
      <c r="G38" s="473"/>
    </row>
    <row r="39" spans="1:9" s="433" customFormat="1" ht="16" thickBot="1">
      <c r="B39" s="474"/>
      <c r="C39" s="432"/>
      <c r="D39" s="432"/>
      <c r="E39" s="462"/>
      <c r="F39" s="472"/>
      <c r="G39" s="473"/>
      <c r="I39" s="475"/>
    </row>
    <row r="40" spans="1:9" s="433" customFormat="1" ht="31.5" customHeight="1" thickBot="1">
      <c r="A40" s="532" t="s">
        <v>32</v>
      </c>
      <c r="B40" s="533"/>
      <c r="C40" s="534"/>
      <c r="D40" s="535" t="s">
        <v>90</v>
      </c>
      <c r="E40" s="536"/>
      <c r="F40" s="536"/>
      <c r="G40" s="537"/>
    </row>
    <row r="41" spans="1:9" s="433" customFormat="1" ht="16" thickBot="1">
      <c r="A41" s="545" t="s">
        <v>48</v>
      </c>
      <c r="B41" s="546"/>
      <c r="C41" s="426" t="s">
        <v>1</v>
      </c>
      <c r="D41" s="427" t="s">
        <v>61</v>
      </c>
      <c r="E41" s="428" t="s">
        <v>97</v>
      </c>
      <c r="F41" s="429" t="s">
        <v>98</v>
      </c>
      <c r="G41" s="430" t="s">
        <v>96</v>
      </c>
    </row>
    <row r="42" spans="1:9" s="433" customFormat="1" ht="15.5">
      <c r="A42" s="547" t="s">
        <v>8</v>
      </c>
      <c r="B42" s="548"/>
      <c r="C42" s="465">
        <v>27</v>
      </c>
      <c r="D42" s="466">
        <v>31346</v>
      </c>
      <c r="E42" s="467">
        <f>D42/12</f>
        <v>2612.1666666666665</v>
      </c>
      <c r="F42" s="467">
        <f>D42/365*7</f>
        <v>601.15616438356165</v>
      </c>
      <c r="G42" s="468">
        <f>D42/365*7/37</f>
        <v>16.247463902258424</v>
      </c>
    </row>
    <row r="43" spans="1:9" s="433" customFormat="1" ht="15.5">
      <c r="A43" s="549"/>
      <c r="B43" s="550"/>
      <c r="C43" s="437">
        <v>28</v>
      </c>
      <c r="D43" s="451">
        <v>32234</v>
      </c>
      <c r="E43" s="469">
        <f>D43/12</f>
        <v>2686.1666666666665</v>
      </c>
      <c r="F43" s="469">
        <f>D43/365*7</f>
        <v>618.18630136986303</v>
      </c>
      <c r="G43" s="449">
        <f>D43/365*7/37</f>
        <v>16.707737874861163</v>
      </c>
    </row>
    <row r="44" spans="1:9" s="433" customFormat="1" ht="15.5">
      <c r="A44" s="549"/>
      <c r="B44" s="550"/>
      <c r="C44" s="437">
        <v>29</v>
      </c>
      <c r="D44" s="451">
        <v>32910</v>
      </c>
      <c r="E44" s="469">
        <f>D44/12</f>
        <v>2742.5</v>
      </c>
      <c r="F44" s="469">
        <f>D44/365*7</f>
        <v>631.15068493150682</v>
      </c>
      <c r="G44" s="449">
        <f>D44/365*7/37</f>
        <v>17.058126619770455</v>
      </c>
    </row>
    <row r="45" spans="1:9" s="433" customFormat="1" ht="15.5">
      <c r="A45" s="549"/>
      <c r="B45" s="550"/>
      <c r="C45" s="437">
        <v>30</v>
      </c>
      <c r="D45" s="451">
        <v>33782</v>
      </c>
      <c r="E45" s="469">
        <f>D45/12</f>
        <v>2815.1666666666665</v>
      </c>
      <c r="F45" s="469">
        <f>D45/365*7</f>
        <v>647.87397260273974</v>
      </c>
      <c r="G45" s="449">
        <f>D45/365*7/37</f>
        <v>17.510107367641616</v>
      </c>
    </row>
    <row r="46" spans="1:9" s="433" customFormat="1" ht="15.5">
      <c r="A46" s="476"/>
      <c r="B46" s="432"/>
      <c r="C46" s="462"/>
      <c r="D46" s="472"/>
      <c r="E46" s="477"/>
      <c r="F46" s="477"/>
      <c r="G46" s="478"/>
    </row>
    <row r="47" spans="1:9" s="433" customFormat="1" ht="15.5">
      <c r="A47" s="520" t="s">
        <v>9</v>
      </c>
      <c r="B47" s="521"/>
      <c r="C47" s="437">
        <v>29</v>
      </c>
      <c r="D47" s="451">
        <v>32910</v>
      </c>
      <c r="E47" s="469">
        <f>D47/12</f>
        <v>2742.5</v>
      </c>
      <c r="F47" s="469">
        <f>D47/365*7</f>
        <v>631.15068493150682</v>
      </c>
      <c r="G47" s="449">
        <f>D47/365*7/37</f>
        <v>17.058126619770455</v>
      </c>
    </row>
    <row r="48" spans="1:9" s="433" customFormat="1" ht="15.5">
      <c r="A48" s="520"/>
      <c r="B48" s="521"/>
      <c r="C48" s="437">
        <v>30</v>
      </c>
      <c r="D48" s="451">
        <v>33782</v>
      </c>
      <c r="E48" s="469">
        <f>D48/12</f>
        <v>2815.1666666666665</v>
      </c>
      <c r="F48" s="469">
        <f>D48/365*7</f>
        <v>647.87397260273974</v>
      </c>
      <c r="G48" s="449">
        <f>D48/365*7/37</f>
        <v>17.510107367641616</v>
      </c>
    </row>
    <row r="49" spans="1:7" s="433" customFormat="1" ht="15.5">
      <c r="A49" s="520"/>
      <c r="B49" s="521"/>
      <c r="C49" s="437">
        <v>31</v>
      </c>
      <c r="D49" s="451">
        <v>34728</v>
      </c>
      <c r="E49" s="469">
        <f>D49/12</f>
        <v>2894</v>
      </c>
      <c r="F49" s="469">
        <f>D49/365*7</f>
        <v>666.01643835616437</v>
      </c>
      <c r="G49" s="449">
        <f>D49/365*7/37</f>
        <v>18.000444279896335</v>
      </c>
    </row>
    <row r="50" spans="1:7" s="433" customFormat="1" ht="15.5">
      <c r="A50" s="520"/>
      <c r="B50" s="521"/>
      <c r="C50" s="437">
        <v>32</v>
      </c>
      <c r="D50" s="451">
        <v>35745</v>
      </c>
      <c r="E50" s="469">
        <f>D50/12</f>
        <v>2978.75</v>
      </c>
      <c r="F50" s="469">
        <f>D50/365*7</f>
        <v>685.52054794520552</v>
      </c>
      <c r="G50" s="449">
        <f>D50/365*7/37</f>
        <v>18.527582376897445</v>
      </c>
    </row>
    <row r="51" spans="1:7" s="433" customFormat="1" ht="15.5">
      <c r="A51" s="476"/>
      <c r="B51" s="432"/>
      <c r="C51" s="462"/>
      <c r="D51" s="472"/>
      <c r="E51" s="477"/>
      <c r="F51" s="477"/>
      <c r="G51" s="478"/>
    </row>
    <row r="52" spans="1:7" s="433" customFormat="1" ht="15.5">
      <c r="A52" s="520" t="s">
        <v>10</v>
      </c>
      <c r="B52" s="521"/>
      <c r="C52" s="437">
        <v>32</v>
      </c>
      <c r="D52" s="451">
        <v>35745</v>
      </c>
      <c r="E52" s="469">
        <f>D52/12</f>
        <v>2978.75</v>
      </c>
      <c r="F52" s="469">
        <f>D52/365*7</f>
        <v>685.52054794520552</v>
      </c>
      <c r="G52" s="449">
        <f>D52/365*7/37</f>
        <v>18.527582376897445</v>
      </c>
    </row>
    <row r="53" spans="1:7" s="433" customFormat="1" ht="15.5">
      <c r="A53" s="520"/>
      <c r="B53" s="521"/>
      <c r="C53" s="437">
        <v>33</v>
      </c>
      <c r="D53" s="451">
        <v>36922</v>
      </c>
      <c r="E53" s="469">
        <f>D53/12</f>
        <v>3076.8333333333335</v>
      </c>
      <c r="F53" s="469">
        <f>D53/365*7</f>
        <v>708.09315068493152</v>
      </c>
      <c r="G53" s="449">
        <f>D53/365*7/37</f>
        <v>19.137652721214366</v>
      </c>
    </row>
    <row r="54" spans="1:7" s="433" customFormat="1" ht="15.5">
      <c r="A54" s="520"/>
      <c r="B54" s="521"/>
      <c r="C54" s="437">
        <v>34</v>
      </c>
      <c r="D54" s="451">
        <v>37890</v>
      </c>
      <c r="E54" s="469">
        <f>D54/12</f>
        <v>3157.5</v>
      </c>
      <c r="F54" s="469">
        <f>D54/365*7</f>
        <v>726.65753424657532</v>
      </c>
      <c r="G54" s="449">
        <f>D54/365*7/37</f>
        <v>19.639392817475009</v>
      </c>
    </row>
    <row r="55" spans="1:7" s="433" customFormat="1" ht="15.5">
      <c r="A55" s="520"/>
      <c r="B55" s="521"/>
      <c r="C55" s="437">
        <v>35</v>
      </c>
      <c r="D55" s="451">
        <v>38890</v>
      </c>
      <c r="E55" s="469">
        <f>D55/12</f>
        <v>3240.8333333333335</v>
      </c>
      <c r="F55" s="469">
        <f>D55/365*7</f>
        <v>745.83561643835617</v>
      </c>
      <c r="G55" s="449">
        <f>D55/365*7/37</f>
        <v>20.157719363198815</v>
      </c>
    </row>
    <row r="56" spans="1:7" s="433" customFormat="1" ht="15.5">
      <c r="A56" s="476"/>
      <c r="B56" s="432"/>
      <c r="C56" s="462"/>
      <c r="D56" s="472"/>
      <c r="E56" s="477"/>
      <c r="F56" s="477"/>
      <c r="G56" s="478"/>
    </row>
    <row r="57" spans="1:7" s="433" customFormat="1" ht="15.5">
      <c r="A57" s="520" t="s">
        <v>11</v>
      </c>
      <c r="B57" s="521"/>
      <c r="C57" s="437">
        <v>35</v>
      </c>
      <c r="D57" s="451">
        <v>38890</v>
      </c>
      <c r="E57" s="469">
        <f>D57/12</f>
        <v>3240.8333333333335</v>
      </c>
      <c r="F57" s="469">
        <f>D57/365*7</f>
        <v>745.83561643835617</v>
      </c>
      <c r="G57" s="449">
        <f>D57/365*7/37</f>
        <v>20.157719363198815</v>
      </c>
    </row>
    <row r="58" spans="1:7" s="433" customFormat="1" ht="15.5">
      <c r="A58" s="520"/>
      <c r="B58" s="521"/>
      <c r="C58" s="437">
        <v>36</v>
      </c>
      <c r="D58" s="451">
        <v>39880</v>
      </c>
      <c r="E58" s="469">
        <f>D58/12</f>
        <v>3323.3333333333335</v>
      </c>
      <c r="F58" s="469">
        <f>D58/365*7</f>
        <v>764.82191780821927</v>
      </c>
      <c r="G58" s="449">
        <f>D58/365*7/37</f>
        <v>20.670862643465387</v>
      </c>
    </row>
    <row r="59" spans="1:7" s="433" customFormat="1" ht="15.5">
      <c r="A59" s="520"/>
      <c r="B59" s="521"/>
      <c r="C59" s="437">
        <v>37</v>
      </c>
      <c r="D59" s="451">
        <v>40876</v>
      </c>
      <c r="E59" s="469">
        <f>D59/12</f>
        <v>3406.3333333333335</v>
      </c>
      <c r="F59" s="469">
        <f>D59/365*7</f>
        <v>783.92328767123286</v>
      </c>
      <c r="G59" s="449">
        <f>D59/365*7/37</f>
        <v>21.187115883006292</v>
      </c>
    </row>
    <row r="60" spans="1:7" s="433" customFormat="1" ht="15.5">
      <c r="A60" s="520"/>
      <c r="B60" s="521"/>
      <c r="C60" s="437">
        <v>38</v>
      </c>
      <c r="D60" s="451">
        <v>41881</v>
      </c>
      <c r="E60" s="469">
        <f>D60/12</f>
        <v>3490.0833333333335</v>
      </c>
      <c r="F60" s="469">
        <f>D60/365*7</f>
        <v>803.19726027397257</v>
      </c>
      <c r="G60" s="449">
        <f>D60/365*7/37</f>
        <v>21.708034061458719</v>
      </c>
    </row>
    <row r="61" spans="1:7" s="433" customFormat="1" ht="15.5">
      <c r="A61" s="476"/>
      <c r="B61" s="432"/>
      <c r="C61" s="462"/>
      <c r="D61" s="472"/>
      <c r="E61" s="477"/>
      <c r="F61" s="477"/>
      <c r="G61" s="478"/>
    </row>
    <row r="62" spans="1:7" s="433" customFormat="1" ht="15.5">
      <c r="A62" s="520" t="s">
        <v>12</v>
      </c>
      <c r="B62" s="521"/>
      <c r="C62" s="437">
        <v>38</v>
      </c>
      <c r="D62" s="451">
        <v>41881</v>
      </c>
      <c r="E62" s="469">
        <f>D62/12</f>
        <v>3490.0833333333335</v>
      </c>
      <c r="F62" s="469">
        <f>D62/365*7</f>
        <v>803.19726027397257</v>
      </c>
      <c r="G62" s="449">
        <f>D62/365*7/37</f>
        <v>21.708034061458719</v>
      </c>
    </row>
    <row r="63" spans="1:7" s="433" customFormat="1" ht="15.5">
      <c r="A63" s="520"/>
      <c r="B63" s="521"/>
      <c r="C63" s="437">
        <v>39</v>
      </c>
      <c r="D63" s="451">
        <v>42821</v>
      </c>
      <c r="E63" s="469">
        <f>D63/12</f>
        <v>3568.4166666666665</v>
      </c>
      <c r="F63" s="469">
        <f>D63/365*7</f>
        <v>821.22465753424649</v>
      </c>
      <c r="G63" s="449">
        <f>D63/365*7/37</f>
        <v>22.195261014439094</v>
      </c>
    </row>
    <row r="64" spans="1:7" s="433" customFormat="1" ht="15.5">
      <c r="A64" s="520"/>
      <c r="B64" s="521"/>
      <c r="C64" s="437">
        <v>40</v>
      </c>
      <c r="D64" s="451">
        <v>43857</v>
      </c>
      <c r="E64" s="469">
        <f>D64/12</f>
        <v>3654.75</v>
      </c>
      <c r="F64" s="469">
        <f>D64/365*7</f>
        <v>841.09315068493152</v>
      </c>
      <c r="G64" s="449">
        <f>D64/365*7/37</f>
        <v>22.732247315808959</v>
      </c>
    </row>
    <row r="65" spans="1:8" s="433" customFormat="1" ht="15.5">
      <c r="A65" s="520"/>
      <c r="B65" s="521"/>
      <c r="C65" s="437">
        <v>41</v>
      </c>
      <c r="D65" s="451">
        <v>44863</v>
      </c>
      <c r="E65" s="469">
        <f>D65/12</f>
        <v>3738.5833333333335</v>
      </c>
      <c r="F65" s="469">
        <f>D65/365*7</f>
        <v>860.38630136986296</v>
      </c>
      <c r="G65" s="449">
        <f>D65/365*7/37</f>
        <v>23.253683820807108</v>
      </c>
    </row>
    <row r="66" spans="1:8" s="433" customFormat="1" ht="15.5">
      <c r="A66" s="476"/>
      <c r="B66" s="432"/>
      <c r="C66" s="462"/>
      <c r="D66" s="472"/>
      <c r="E66" s="477"/>
      <c r="F66" s="477"/>
      <c r="G66" s="478"/>
    </row>
    <row r="67" spans="1:8" s="433" customFormat="1" ht="15.5">
      <c r="A67" s="520" t="s">
        <v>13</v>
      </c>
      <c r="B67" s="521"/>
      <c r="C67" s="437">
        <v>40</v>
      </c>
      <c r="D67" s="451">
        <v>43857</v>
      </c>
      <c r="E67" s="469">
        <f>D67/12</f>
        <v>3654.75</v>
      </c>
      <c r="F67" s="469">
        <f>D67/365*7</f>
        <v>841.09315068493152</v>
      </c>
      <c r="G67" s="449">
        <f>D67/365*7/37</f>
        <v>22.732247315808959</v>
      </c>
    </row>
    <row r="68" spans="1:8" s="433" customFormat="1" ht="15.5">
      <c r="A68" s="520"/>
      <c r="B68" s="521"/>
      <c r="C68" s="437">
        <v>41</v>
      </c>
      <c r="D68" s="451">
        <v>44863</v>
      </c>
      <c r="E68" s="469">
        <f>D68/12</f>
        <v>3738.5833333333335</v>
      </c>
      <c r="F68" s="469">
        <f>D68/365*7</f>
        <v>860.38630136986296</v>
      </c>
      <c r="G68" s="449">
        <f>D68/365*7/37</f>
        <v>23.253683820807108</v>
      </c>
    </row>
    <row r="69" spans="1:8" s="433" customFormat="1" ht="15.5">
      <c r="A69" s="520"/>
      <c r="B69" s="521"/>
      <c r="C69" s="437">
        <v>42</v>
      </c>
      <c r="D69" s="451">
        <v>45859</v>
      </c>
      <c r="E69" s="469">
        <f>D69/12</f>
        <v>3821.5833333333335</v>
      </c>
      <c r="F69" s="469">
        <f>D69/365*7</f>
        <v>879.48767123287666</v>
      </c>
      <c r="G69" s="449">
        <f>D69/365*7/37</f>
        <v>23.769937060348017</v>
      </c>
    </row>
    <row r="70" spans="1:8" s="433" customFormat="1" ht="16" thickBot="1">
      <c r="A70" s="522"/>
      <c r="B70" s="523"/>
      <c r="C70" s="470">
        <v>43</v>
      </c>
      <c r="D70" s="457">
        <v>46845</v>
      </c>
      <c r="E70" s="471">
        <f>D70/12</f>
        <v>3903.75</v>
      </c>
      <c r="F70" s="471">
        <f>D70/365*7</f>
        <v>898.39726027397251</v>
      </c>
      <c r="G70" s="459">
        <f>D70/365*7/37</f>
        <v>24.281007034431688</v>
      </c>
    </row>
    <row r="71" spans="1:8" s="433" customFormat="1" ht="15.5">
      <c r="F71" s="472"/>
      <c r="G71" s="473"/>
      <c r="H71" s="474"/>
    </row>
    <row r="72" spans="1:8" s="433" customFormat="1" ht="16" thickBot="1">
      <c r="F72" s="472"/>
      <c r="G72" s="473"/>
    </row>
    <row r="73" spans="1:8" s="433" customFormat="1" ht="31.5" customHeight="1" thickBot="1">
      <c r="A73" s="527" t="s">
        <v>33</v>
      </c>
      <c r="B73" s="528"/>
      <c r="C73" s="528"/>
      <c r="D73" s="536" t="s">
        <v>90</v>
      </c>
      <c r="E73" s="536"/>
      <c r="F73" s="536"/>
      <c r="G73" s="537"/>
    </row>
    <row r="74" spans="1:8" s="433" customFormat="1" ht="16" thickBot="1">
      <c r="A74" s="543" t="s">
        <v>48</v>
      </c>
      <c r="B74" s="544"/>
      <c r="C74" s="479" t="s">
        <v>1</v>
      </c>
      <c r="D74" s="427" t="s">
        <v>61</v>
      </c>
      <c r="E74" s="428" t="s">
        <v>97</v>
      </c>
      <c r="F74" s="429" t="s">
        <v>98</v>
      </c>
      <c r="G74" s="430" t="s">
        <v>96</v>
      </c>
    </row>
    <row r="75" spans="1:8" s="433" customFormat="1" ht="15.5">
      <c r="A75" s="540" t="s">
        <v>91</v>
      </c>
      <c r="B75" s="541"/>
      <c r="C75" s="464">
        <v>1</v>
      </c>
      <c r="D75" s="480">
        <v>45855</v>
      </c>
      <c r="E75" s="481">
        <f>D75/12</f>
        <v>3821.25</v>
      </c>
      <c r="F75" s="467">
        <f>D75/365*7</f>
        <v>879.41095890410952</v>
      </c>
      <c r="G75" s="482">
        <f>D75/365*7/37</f>
        <v>23.767863754165123</v>
      </c>
    </row>
    <row r="76" spans="1:8" s="433" customFormat="1" ht="15.5">
      <c r="A76" s="520"/>
      <c r="B76" s="521"/>
      <c r="C76" s="270">
        <v>2</v>
      </c>
      <c r="D76" s="483">
        <v>46825</v>
      </c>
      <c r="E76" s="481">
        <f>D76/12</f>
        <v>3902.0833333333335</v>
      </c>
      <c r="F76" s="467">
        <f>D76/365*7</f>
        <v>898.0136986301369</v>
      </c>
      <c r="G76" s="482">
        <f>D76/365*7/37</f>
        <v>24.270640503517214</v>
      </c>
    </row>
    <row r="77" spans="1:8" s="433" customFormat="1" ht="15.5">
      <c r="A77" s="520"/>
      <c r="B77" s="521"/>
      <c r="C77" s="270">
        <v>3</v>
      </c>
      <c r="D77" s="483">
        <v>47809</v>
      </c>
      <c r="E77" s="481">
        <f>D77/12</f>
        <v>3984.0833333333335</v>
      </c>
      <c r="F77" s="467">
        <f>D77/365*7</f>
        <v>916.8849315068494</v>
      </c>
      <c r="G77" s="482">
        <f>D77/365*7/37</f>
        <v>24.780673824509442</v>
      </c>
    </row>
    <row r="78" spans="1:8" s="433" customFormat="1" ht="15.5">
      <c r="A78" s="520"/>
      <c r="B78" s="521"/>
      <c r="C78" s="270">
        <v>4</v>
      </c>
      <c r="D78" s="483">
        <v>48675</v>
      </c>
      <c r="E78" s="481">
        <f>D78/12</f>
        <v>4056.25</v>
      </c>
      <c r="F78" s="467">
        <f>D78/365*7</f>
        <v>933.49315068493138</v>
      </c>
      <c r="G78" s="482">
        <f>D78/365*7/37</f>
        <v>25.229544613106253</v>
      </c>
    </row>
    <row r="79" spans="1:8" s="433" customFormat="1" ht="15.5">
      <c r="A79" s="520"/>
      <c r="B79" s="521"/>
      <c r="C79" s="270">
        <v>5</v>
      </c>
      <c r="D79" s="483">
        <v>49555</v>
      </c>
      <c r="E79" s="481">
        <f>D79/12</f>
        <v>4129.583333333333</v>
      </c>
      <c r="F79" s="467">
        <f>D79/365*7</f>
        <v>950.3698630136987</v>
      </c>
      <c r="G79" s="482">
        <f>D79/365*7/37</f>
        <v>25.685671973343208</v>
      </c>
    </row>
    <row r="80" spans="1:8" s="433" customFormat="1" ht="15.5">
      <c r="A80" s="484"/>
      <c r="B80" s="485"/>
      <c r="C80" s="485"/>
      <c r="D80" s="280"/>
      <c r="E80" s="280"/>
      <c r="F80" s="280"/>
      <c r="G80" s="279"/>
    </row>
    <row r="81" spans="1:7" s="433" customFormat="1" ht="15.5">
      <c r="A81" s="520" t="s">
        <v>92</v>
      </c>
      <c r="B81" s="521"/>
      <c r="C81" s="270">
        <v>1</v>
      </c>
      <c r="D81" s="448">
        <v>48804</v>
      </c>
      <c r="E81" s="261">
        <f>D81/12</f>
        <v>4067</v>
      </c>
      <c r="F81" s="469">
        <f>D81/365*7</f>
        <v>935.96712328767114</v>
      </c>
      <c r="G81" s="486">
        <f>D81/365*7/37</f>
        <v>25.296408737504624</v>
      </c>
    </row>
    <row r="82" spans="1:7" s="433" customFormat="1" ht="15.5">
      <c r="A82" s="520"/>
      <c r="B82" s="521"/>
      <c r="C82" s="270">
        <v>2</v>
      </c>
      <c r="D82" s="448">
        <v>49665</v>
      </c>
      <c r="E82" s="261">
        <f>D82/12</f>
        <v>4138.75</v>
      </c>
      <c r="F82" s="469">
        <f>D82/365*7</f>
        <v>952.47945205479448</v>
      </c>
      <c r="G82" s="486">
        <f>D82/365*7/37</f>
        <v>25.742687893372825</v>
      </c>
    </row>
    <row r="83" spans="1:7" s="433" customFormat="1" ht="15.5">
      <c r="A83" s="520"/>
      <c r="B83" s="521"/>
      <c r="C83" s="270">
        <v>3</v>
      </c>
      <c r="D83" s="448">
        <v>50551</v>
      </c>
      <c r="E83" s="261">
        <f>D83/12</f>
        <v>4212.583333333333</v>
      </c>
      <c r="F83" s="469">
        <f>D83/365*7</f>
        <v>969.47123287671229</v>
      </c>
      <c r="G83" s="486">
        <f>D83/365*7/37</f>
        <v>26.201925212884117</v>
      </c>
    </row>
    <row r="84" spans="1:7" s="433" customFormat="1" ht="15.5">
      <c r="A84" s="520"/>
      <c r="B84" s="521"/>
      <c r="C84" s="270">
        <v>4</v>
      </c>
      <c r="D84" s="448">
        <v>51432</v>
      </c>
      <c r="E84" s="261">
        <f>D84/12</f>
        <v>4286</v>
      </c>
      <c r="F84" s="469">
        <f>D84/365*7</f>
        <v>986.36712328767135</v>
      </c>
      <c r="G84" s="486">
        <f>D84/365*7/37</f>
        <v>26.658570899666792</v>
      </c>
    </row>
    <row r="85" spans="1:7" s="433" customFormat="1" ht="15.5">
      <c r="A85" s="520"/>
      <c r="B85" s="521"/>
      <c r="C85" s="270">
        <v>5</v>
      </c>
      <c r="D85" s="448">
        <v>52302</v>
      </c>
      <c r="E85" s="261">
        <f>D85/12</f>
        <v>4358.5</v>
      </c>
      <c r="F85" s="469">
        <f>D85/365*7</f>
        <v>1003.0520547945205</v>
      </c>
      <c r="G85" s="486">
        <f>D85/365*7/37</f>
        <v>27.109514994446499</v>
      </c>
    </row>
    <row r="86" spans="1:7" s="433" customFormat="1" ht="15.5">
      <c r="A86" s="487"/>
      <c r="B86" s="280"/>
      <c r="C86" s="280"/>
      <c r="D86" s="280"/>
      <c r="E86" s="488"/>
      <c r="F86" s="489"/>
      <c r="G86" s="478"/>
    </row>
    <row r="87" spans="1:7" s="433" customFormat="1" ht="15.5">
      <c r="A87" s="520" t="s">
        <v>93</v>
      </c>
      <c r="B87" s="521"/>
      <c r="C87" s="270">
        <v>1</v>
      </c>
      <c r="D87" s="448">
        <v>51652</v>
      </c>
      <c r="E87" s="261">
        <f>D87/12</f>
        <v>4304.333333333333</v>
      </c>
      <c r="F87" s="469">
        <f>D87/365*7</f>
        <v>990.58630136986289</v>
      </c>
      <c r="G87" s="486">
        <f>D87/365*7/37</f>
        <v>26.772602739726025</v>
      </c>
    </row>
    <row r="88" spans="1:7" s="433" customFormat="1" ht="15.5">
      <c r="A88" s="520"/>
      <c r="B88" s="521"/>
      <c r="C88" s="270">
        <v>2</v>
      </c>
      <c r="D88" s="448">
        <v>52530</v>
      </c>
      <c r="E88" s="261">
        <f>D88/12</f>
        <v>4377.5</v>
      </c>
      <c r="F88" s="469">
        <f>D88/365*7</f>
        <v>1007.4246575342465</v>
      </c>
      <c r="G88" s="486">
        <f>D88/365*7/37</f>
        <v>27.227693446871527</v>
      </c>
    </row>
    <row r="89" spans="1:7" s="433" customFormat="1" ht="15.5">
      <c r="A89" s="520"/>
      <c r="B89" s="521"/>
      <c r="C89" s="270">
        <v>3</v>
      </c>
      <c r="D89" s="448">
        <v>53420</v>
      </c>
      <c r="E89" s="261">
        <f>D89/12</f>
        <v>4451.666666666667</v>
      </c>
      <c r="F89" s="469">
        <f>D89/365*7</f>
        <v>1024.4931506849314</v>
      </c>
      <c r="G89" s="486">
        <f>D89/365*7/37</f>
        <v>27.689004072565712</v>
      </c>
    </row>
    <row r="90" spans="1:7" s="433" customFormat="1" ht="15.5">
      <c r="A90" s="520"/>
      <c r="B90" s="521"/>
      <c r="C90" s="270">
        <v>4</v>
      </c>
      <c r="D90" s="448">
        <v>54221</v>
      </c>
      <c r="E90" s="261">
        <f>D90/12</f>
        <v>4518.416666666667</v>
      </c>
      <c r="F90" s="469">
        <f>D90/365*7</f>
        <v>1039.854794520548</v>
      </c>
      <c r="G90" s="486">
        <f>D90/365*7/37</f>
        <v>28.104183635690486</v>
      </c>
    </row>
    <row r="91" spans="1:7" s="433" customFormat="1" ht="15.5">
      <c r="A91" s="520"/>
      <c r="B91" s="521"/>
      <c r="C91" s="270">
        <v>5</v>
      </c>
      <c r="D91" s="448">
        <v>55161</v>
      </c>
      <c r="E91" s="261">
        <f>D91/12</f>
        <v>4596.75</v>
      </c>
      <c r="F91" s="469">
        <f>D91/365*7</f>
        <v>1057.882191780822</v>
      </c>
      <c r="G91" s="486">
        <f>D91/365*7/37</f>
        <v>28.591410588670865</v>
      </c>
    </row>
    <row r="92" spans="1:7" s="238" customFormat="1" ht="15.75" customHeight="1">
      <c r="A92" s="490"/>
      <c r="D92" s="491"/>
      <c r="E92" s="492"/>
      <c r="F92" s="492"/>
      <c r="G92" s="496"/>
    </row>
    <row r="93" spans="1:7" s="433" customFormat="1" ht="15.5">
      <c r="A93" s="520" t="s">
        <v>94</v>
      </c>
      <c r="B93" s="521"/>
      <c r="C93" s="270">
        <v>1</v>
      </c>
      <c r="D93" s="448">
        <v>56263</v>
      </c>
      <c r="E93" s="261">
        <f>D93/12</f>
        <v>4688.583333333333</v>
      </c>
      <c r="F93" s="469">
        <f>D93/365*7</f>
        <v>1079.0164383561644</v>
      </c>
      <c r="G93" s="486">
        <f>D93/365*7/37</f>
        <v>29.162606442058497</v>
      </c>
    </row>
    <row r="94" spans="1:7" s="433" customFormat="1" ht="15.5">
      <c r="A94" s="520"/>
      <c r="B94" s="521"/>
      <c r="C94" s="270">
        <v>2</v>
      </c>
      <c r="D94" s="448">
        <v>58656</v>
      </c>
      <c r="E94" s="261">
        <f>D94/12</f>
        <v>4888</v>
      </c>
      <c r="F94" s="469">
        <f>D94/365*7</f>
        <v>1124.9095890410958</v>
      </c>
      <c r="G94" s="486">
        <f>D94/365*7/37</f>
        <v>30.402961865975563</v>
      </c>
    </row>
    <row r="95" spans="1:7" s="433" customFormat="1" ht="15.5">
      <c r="A95" s="520"/>
      <c r="B95" s="521"/>
      <c r="C95" s="270">
        <v>3</v>
      </c>
      <c r="D95" s="448">
        <v>61167</v>
      </c>
      <c r="E95" s="261">
        <f>D95/12</f>
        <v>5097.25</v>
      </c>
      <c r="F95" s="469">
        <f>D95/365*7</f>
        <v>1173.0657534246575</v>
      </c>
      <c r="G95" s="486">
        <f>D95/365*7/37</f>
        <v>31.70447982228804</v>
      </c>
    </row>
    <row r="96" spans="1:7" s="433" customFormat="1" ht="15.5">
      <c r="A96" s="520"/>
      <c r="B96" s="521"/>
      <c r="C96" s="270">
        <v>4</v>
      </c>
      <c r="D96" s="448">
        <v>63446</v>
      </c>
      <c r="E96" s="261">
        <f>D96/12</f>
        <v>5287.166666666667</v>
      </c>
      <c r="F96" s="469">
        <f>D96/365*7</f>
        <v>1216.7726027397259</v>
      </c>
      <c r="G96" s="486">
        <f>D96/365*7/37</f>
        <v>32.885746019992595</v>
      </c>
    </row>
    <row r="97" spans="1:7" s="433" customFormat="1" ht="15.5">
      <c r="A97" s="520"/>
      <c r="B97" s="521"/>
      <c r="C97" s="270">
        <v>5</v>
      </c>
      <c r="D97" s="448">
        <v>65839</v>
      </c>
      <c r="E97" s="261">
        <f>D97/12</f>
        <v>5486.583333333333</v>
      </c>
      <c r="F97" s="469">
        <f>D97/365*7</f>
        <v>1262.6657534246576</v>
      </c>
      <c r="G97" s="486">
        <f>D97/365*7/37</f>
        <v>34.126101443909668</v>
      </c>
    </row>
    <row r="98" spans="1:7" s="433" customFormat="1" ht="15.5">
      <c r="A98" s="490"/>
      <c r="B98" s="238"/>
      <c r="C98" s="238"/>
      <c r="D98" s="491"/>
      <c r="E98" s="491"/>
      <c r="F98" s="491"/>
      <c r="G98" s="493"/>
    </row>
    <row r="99" spans="1:7" s="433" customFormat="1" ht="15.5">
      <c r="A99" s="520" t="s">
        <v>95</v>
      </c>
      <c r="B99" s="521"/>
      <c r="C99" s="270">
        <v>1</v>
      </c>
      <c r="D99" s="448">
        <v>67036</v>
      </c>
      <c r="E99" s="261">
        <f>D99/12</f>
        <v>5586.333333333333</v>
      </c>
      <c r="F99" s="469">
        <f>D99/365*7</f>
        <v>1285.6219178082192</v>
      </c>
      <c r="G99" s="486">
        <f>D99/365*7/37</f>
        <v>34.74653831914106</v>
      </c>
    </row>
    <row r="100" spans="1:7" s="433" customFormat="1" ht="15.5">
      <c r="A100" s="520"/>
      <c r="B100" s="521"/>
      <c r="C100" s="270">
        <v>2</v>
      </c>
      <c r="D100" s="448">
        <v>69431</v>
      </c>
      <c r="E100" s="261">
        <f>D100/12</f>
        <v>5785.916666666667</v>
      </c>
      <c r="F100" s="469">
        <f>D100/365*7</f>
        <v>1331.5534246575344</v>
      </c>
      <c r="G100" s="486">
        <f>D100/365*7/37</f>
        <v>35.987930396149579</v>
      </c>
    </row>
    <row r="101" spans="1:7" s="433" customFormat="1" ht="15.5">
      <c r="A101" s="520"/>
      <c r="B101" s="521"/>
      <c r="C101" s="270">
        <v>3</v>
      </c>
      <c r="D101" s="448">
        <v>71825</v>
      </c>
      <c r="E101" s="261">
        <f>D101/12</f>
        <v>5985.416666666667</v>
      </c>
      <c r="F101" s="469">
        <f>D101/365*7</f>
        <v>1377.4657534246576</v>
      </c>
      <c r="G101" s="486">
        <f>D101/365*7/37</f>
        <v>37.228804146612369</v>
      </c>
    </row>
    <row r="102" spans="1:7" s="433" customFormat="1" ht="15.5">
      <c r="A102" s="520"/>
      <c r="B102" s="521"/>
      <c r="C102" s="270">
        <v>4</v>
      </c>
      <c r="D102" s="448">
        <v>74218</v>
      </c>
      <c r="E102" s="261">
        <f>D102/12</f>
        <v>6184.833333333333</v>
      </c>
      <c r="F102" s="469">
        <f>D102/365*7</f>
        <v>1423.358904109589</v>
      </c>
      <c r="G102" s="486">
        <f>D102/365*7/37</f>
        <v>38.469159570529435</v>
      </c>
    </row>
    <row r="103" spans="1:7" s="433" customFormat="1" ht="16" thickBot="1">
      <c r="A103" s="522"/>
      <c r="B103" s="523"/>
      <c r="C103" s="277">
        <v>5</v>
      </c>
      <c r="D103" s="494">
        <v>76613</v>
      </c>
      <c r="E103" s="267">
        <f>D103/12</f>
        <v>6384.416666666667</v>
      </c>
      <c r="F103" s="471">
        <f>D103/365*7</f>
        <v>1469.290410958904</v>
      </c>
      <c r="G103" s="495">
        <f>D103/365*7/37</f>
        <v>39.710551647537947</v>
      </c>
    </row>
  </sheetData>
  <mergeCells count="32">
    <mergeCell ref="A99:B103"/>
    <mergeCell ref="D73:G73"/>
    <mergeCell ref="A30:C30"/>
    <mergeCell ref="D30:G30"/>
    <mergeCell ref="A57:B60"/>
    <mergeCell ref="A42:B45"/>
    <mergeCell ref="A47:B50"/>
    <mergeCell ref="A93:B97"/>
    <mergeCell ref="A74:B74"/>
    <mergeCell ref="A87:B91"/>
    <mergeCell ref="A73:C73"/>
    <mergeCell ref="A52:B55"/>
    <mergeCell ref="A67:B70"/>
    <mergeCell ref="A41:B41"/>
    <mergeCell ref="A62:B65"/>
    <mergeCell ref="A81:B85"/>
    <mergeCell ref="A2:G2"/>
    <mergeCell ref="A75:B79"/>
    <mergeCell ref="A32:B34"/>
    <mergeCell ref="A35:B37"/>
    <mergeCell ref="A16:A22"/>
    <mergeCell ref="B22:B27"/>
    <mergeCell ref="B11:B16"/>
    <mergeCell ref="B8:B9"/>
    <mergeCell ref="A4:B4"/>
    <mergeCell ref="C29:G29"/>
    <mergeCell ref="A31:B31"/>
    <mergeCell ref="A40:C40"/>
    <mergeCell ref="D40:G40"/>
    <mergeCell ref="A9:A11"/>
    <mergeCell ref="A28:G28"/>
    <mergeCell ref="B5:B6"/>
  </mergeCells>
  <pageMargins left="0.7" right="0.7" top="0.75" bottom="0.75" header="0.3" footer="0.3"/>
  <pageSetup paperSize="9" fitToHeight="0" orientation="portrait" r:id="rId1"/>
  <headerFooter>
    <oddHeader>&amp;L&amp;G</oddHeader>
    <oddFooter>&amp;F</oddFooter>
  </headerFooter>
  <rowBreaks count="2" manualBreakCount="2">
    <brk id="28" max="16383" man="1"/>
    <brk id="71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V110"/>
  <sheetViews>
    <sheetView workbookViewId="0">
      <selection activeCell="P24" sqref="P24"/>
    </sheetView>
  </sheetViews>
  <sheetFormatPr defaultColWidth="9.1796875" defaultRowHeight="14"/>
  <cols>
    <col min="1" max="1" width="7.54296875" style="282" customWidth="1"/>
    <col min="2" max="2" width="6.54296875" style="282" customWidth="1"/>
    <col min="3" max="3" width="9.1796875" style="282"/>
    <col min="4" max="6" width="7" style="282" customWidth="1"/>
    <col min="7" max="7" width="8.81640625" style="282" customWidth="1"/>
    <col min="8" max="8" width="12" style="281" customWidth="1"/>
    <col min="9" max="9" width="11.81640625" style="281" customWidth="1"/>
    <col min="10" max="10" width="11.1796875" style="281" customWidth="1"/>
    <col min="11" max="11" width="8.81640625" style="281" customWidth="1"/>
    <col min="12" max="12" width="10.54296875" style="281" customWidth="1"/>
    <col min="13" max="14" width="10.1796875" style="282" bestFit="1" customWidth="1"/>
    <col min="15" max="16384" width="9.1796875" style="282"/>
  </cols>
  <sheetData>
    <row r="1" spans="1:21">
      <c r="A1" s="561" t="s">
        <v>76</v>
      </c>
      <c r="B1" s="562"/>
      <c r="C1" s="562"/>
      <c r="D1" s="562"/>
      <c r="E1" s="562"/>
      <c r="F1" s="562"/>
      <c r="G1" s="562"/>
      <c r="H1" s="562"/>
      <c r="I1" s="562"/>
      <c r="J1" s="562"/>
      <c r="K1" s="563"/>
    </row>
    <row r="2" spans="1:21" ht="15" customHeight="1" thickBot="1">
      <c r="A2" s="564"/>
      <c r="B2" s="565"/>
      <c r="C2" s="565"/>
      <c r="D2" s="565"/>
      <c r="E2" s="565"/>
      <c r="F2" s="565"/>
      <c r="G2" s="565"/>
      <c r="H2" s="565"/>
      <c r="I2" s="565"/>
      <c r="J2" s="565"/>
      <c r="K2" s="566"/>
      <c r="L2" s="284"/>
      <c r="Q2" s="285"/>
      <c r="R2" s="286"/>
      <c r="S2" s="286"/>
      <c r="T2" s="285"/>
      <c r="U2" s="285"/>
    </row>
    <row r="3" spans="1:21" ht="42.5" thickBot="1">
      <c r="A3" s="567" t="s">
        <v>77</v>
      </c>
      <c r="B3" s="568"/>
      <c r="C3" s="287" t="s">
        <v>78</v>
      </c>
      <c r="D3" s="288" t="s">
        <v>79</v>
      </c>
      <c r="E3" s="569" t="s">
        <v>80</v>
      </c>
      <c r="F3" s="569"/>
      <c r="G3" s="289" t="s">
        <v>61</v>
      </c>
      <c r="H3" s="290" t="s">
        <v>49</v>
      </c>
      <c r="I3" s="290" t="s">
        <v>81</v>
      </c>
      <c r="J3" s="291" t="s">
        <v>51</v>
      </c>
      <c r="K3" s="292" t="s">
        <v>82</v>
      </c>
      <c r="L3" s="284"/>
      <c r="M3" s="293"/>
      <c r="Q3" s="285"/>
      <c r="R3" s="286"/>
      <c r="S3" s="286"/>
      <c r="T3" s="285"/>
      <c r="U3" s="285"/>
    </row>
    <row r="4" spans="1:21">
      <c r="A4" s="294">
        <v>1</v>
      </c>
      <c r="B4" s="570">
        <v>2</v>
      </c>
      <c r="C4" s="83">
        <v>6</v>
      </c>
      <c r="D4" s="572">
        <v>1</v>
      </c>
      <c r="E4" s="295"/>
      <c r="F4" s="574" t="s">
        <v>83</v>
      </c>
      <c r="G4" s="576">
        <v>17364</v>
      </c>
      <c r="H4" s="578">
        <v>1447</v>
      </c>
      <c r="I4" s="578">
        <v>1332.03</v>
      </c>
      <c r="J4" s="580">
        <v>333.01</v>
      </c>
      <c r="K4" s="581">
        <v>9</v>
      </c>
      <c r="L4" s="296"/>
      <c r="M4" s="297"/>
      <c r="N4" s="297"/>
      <c r="O4" s="297"/>
      <c r="P4" s="297"/>
      <c r="Q4" s="297"/>
      <c r="R4" s="298"/>
      <c r="S4" s="298"/>
      <c r="T4" s="297"/>
      <c r="U4" s="293"/>
    </row>
    <row r="5" spans="1:21" ht="14.5" thickBot="1">
      <c r="A5" s="299"/>
      <c r="B5" s="571"/>
      <c r="C5" s="85">
        <v>7</v>
      </c>
      <c r="D5" s="573"/>
      <c r="E5" s="301"/>
      <c r="F5" s="575"/>
      <c r="G5" s="577"/>
      <c r="H5" s="579"/>
      <c r="I5" s="579"/>
      <c r="J5" s="579"/>
      <c r="K5" s="582"/>
      <c r="L5" s="583"/>
      <c r="M5" s="302"/>
      <c r="N5" s="302"/>
      <c r="O5" s="302"/>
      <c r="P5" s="303"/>
      <c r="Q5" s="296"/>
      <c r="R5" s="304"/>
      <c r="S5" s="304"/>
      <c r="T5" s="296"/>
      <c r="U5" s="305"/>
    </row>
    <row r="6" spans="1:21">
      <c r="A6" s="570">
        <v>3</v>
      </c>
      <c r="B6" s="73"/>
      <c r="C6" s="85">
        <v>8</v>
      </c>
      <c r="D6" s="584">
        <v>2</v>
      </c>
      <c r="E6" s="574">
        <v>3</v>
      </c>
      <c r="F6" s="307"/>
      <c r="G6" s="586">
        <v>17711</v>
      </c>
      <c r="H6" s="580">
        <v>1475.92</v>
      </c>
      <c r="I6" s="580">
        <v>1358.65</v>
      </c>
      <c r="J6" s="580">
        <v>339.66</v>
      </c>
      <c r="K6" s="587">
        <v>9.18</v>
      </c>
      <c r="L6" s="583"/>
      <c r="M6" s="308"/>
      <c r="N6" s="235"/>
      <c r="O6" s="308"/>
      <c r="P6" s="295"/>
      <c r="Q6" s="309"/>
      <c r="R6" s="310"/>
      <c r="S6" s="310"/>
      <c r="T6" s="311"/>
      <c r="U6" s="312"/>
    </row>
    <row r="7" spans="1:21" ht="14.5" thickBot="1">
      <c r="A7" s="571"/>
      <c r="B7" s="97"/>
      <c r="C7" s="85">
        <v>9</v>
      </c>
      <c r="D7" s="585"/>
      <c r="E7" s="575"/>
      <c r="F7" s="313"/>
      <c r="G7" s="577"/>
      <c r="H7" s="579"/>
      <c r="I7" s="579"/>
      <c r="J7" s="579"/>
      <c r="K7" s="582"/>
      <c r="L7" s="583"/>
      <c r="M7" s="308"/>
      <c r="N7" s="314"/>
      <c r="O7" s="308"/>
      <c r="P7" s="295"/>
      <c r="Q7" s="309"/>
      <c r="R7" s="310"/>
      <c r="S7" s="310"/>
      <c r="T7" s="309"/>
      <c r="U7" s="312"/>
    </row>
    <row r="8" spans="1:21">
      <c r="A8" s="83"/>
      <c r="B8" s="570">
        <v>4</v>
      </c>
      <c r="C8" s="85">
        <v>10</v>
      </c>
      <c r="D8" s="589">
        <v>3</v>
      </c>
      <c r="E8" s="306"/>
      <c r="F8" s="574">
        <v>4</v>
      </c>
      <c r="G8" s="586">
        <v>18065</v>
      </c>
      <c r="H8" s="580">
        <v>1505.42</v>
      </c>
      <c r="I8" s="580">
        <v>1385.81</v>
      </c>
      <c r="J8" s="580">
        <v>346.45</v>
      </c>
      <c r="K8" s="587">
        <v>9.36</v>
      </c>
      <c r="L8" s="583"/>
      <c r="M8" s="235"/>
      <c r="N8" s="308"/>
      <c r="O8" s="308"/>
      <c r="P8" s="295"/>
      <c r="Q8" s="309"/>
      <c r="R8" s="310"/>
      <c r="S8" s="310"/>
      <c r="T8" s="311"/>
      <c r="U8" s="312"/>
    </row>
    <row r="9" spans="1:21" ht="14.5" thickBot="1">
      <c r="A9" s="85"/>
      <c r="B9" s="588"/>
      <c r="C9" s="85">
        <v>11</v>
      </c>
      <c r="D9" s="590"/>
      <c r="E9" s="301"/>
      <c r="F9" s="591"/>
      <c r="G9" s="577"/>
      <c r="H9" s="579"/>
      <c r="I9" s="579"/>
      <c r="J9" s="579"/>
      <c r="K9" s="582"/>
      <c r="L9" s="583"/>
      <c r="M9" s="235"/>
      <c r="N9" s="308"/>
      <c r="O9" s="308"/>
      <c r="P9" s="295"/>
      <c r="Q9" s="309"/>
      <c r="R9" s="310"/>
      <c r="S9" s="310"/>
      <c r="T9" s="309"/>
      <c r="U9" s="312"/>
    </row>
    <row r="10" spans="1:21" ht="14.5" thickBot="1">
      <c r="A10" s="299"/>
      <c r="B10" s="571"/>
      <c r="C10" s="85">
        <v>12</v>
      </c>
      <c r="D10" s="584">
        <v>4</v>
      </c>
      <c r="E10" s="592">
        <v>5</v>
      </c>
      <c r="F10" s="591"/>
      <c r="G10" s="586">
        <v>18426</v>
      </c>
      <c r="H10" s="580">
        <v>1535.5</v>
      </c>
      <c r="I10" s="580">
        <v>1413.5</v>
      </c>
      <c r="J10" s="580">
        <v>353.38</v>
      </c>
      <c r="K10" s="587">
        <v>9.5500000000000007</v>
      </c>
      <c r="L10" s="583"/>
      <c r="M10" s="308"/>
      <c r="N10" s="235"/>
      <c r="O10" s="308"/>
      <c r="P10" s="295"/>
      <c r="Q10" s="309"/>
      <c r="R10" s="310"/>
      <c r="S10" s="310"/>
      <c r="T10" s="311"/>
      <c r="U10" s="312"/>
    </row>
    <row r="11" spans="1:21" ht="14.5" thickBot="1">
      <c r="A11" s="315"/>
      <c r="B11" s="83"/>
      <c r="C11" s="85">
        <v>13</v>
      </c>
      <c r="D11" s="585"/>
      <c r="E11" s="593"/>
      <c r="F11" s="575"/>
      <c r="G11" s="577"/>
      <c r="H11" s="579"/>
      <c r="I11" s="579"/>
      <c r="J11" s="579"/>
      <c r="K11" s="582"/>
      <c r="L11" s="583"/>
      <c r="M11" s="308"/>
      <c r="N11" s="314"/>
      <c r="O11" s="308"/>
      <c r="P11" s="295"/>
      <c r="Q11" s="309"/>
      <c r="R11" s="310"/>
      <c r="S11" s="310"/>
      <c r="T11" s="309"/>
      <c r="U11" s="312"/>
    </row>
    <row r="12" spans="1:21" ht="15.75" customHeight="1">
      <c r="A12" s="316"/>
      <c r="B12" s="85"/>
      <c r="C12" s="85">
        <v>14</v>
      </c>
      <c r="D12" s="584">
        <v>5</v>
      </c>
      <c r="E12" s="591"/>
      <c r="F12" s="307"/>
      <c r="G12" s="586">
        <v>18795</v>
      </c>
      <c r="H12" s="580">
        <v>1566.25</v>
      </c>
      <c r="I12" s="580">
        <v>1441.81</v>
      </c>
      <c r="J12" s="580">
        <v>360.45</v>
      </c>
      <c r="K12" s="587">
        <v>9.74</v>
      </c>
      <c r="L12" s="583"/>
      <c r="M12" s="308"/>
      <c r="N12" s="314"/>
      <c r="O12" s="308"/>
      <c r="P12" s="295"/>
      <c r="Q12" s="309"/>
      <c r="R12" s="310"/>
      <c r="S12" s="310"/>
      <c r="T12" s="311"/>
      <c r="U12" s="312"/>
    </row>
    <row r="13" spans="1:21" ht="14.5" thickBot="1">
      <c r="A13" s="316">
        <v>5</v>
      </c>
      <c r="B13" s="85"/>
      <c r="C13" s="85">
        <v>15</v>
      </c>
      <c r="D13" s="585"/>
      <c r="E13" s="591"/>
      <c r="F13" s="313"/>
      <c r="G13" s="577"/>
      <c r="H13" s="579"/>
      <c r="I13" s="579"/>
      <c r="J13" s="579"/>
      <c r="K13" s="582"/>
      <c r="L13" s="583"/>
      <c r="M13" s="308"/>
      <c r="N13" s="308"/>
      <c r="O13" s="308"/>
      <c r="P13" s="295"/>
      <c r="Q13" s="309"/>
      <c r="R13" s="310"/>
      <c r="S13" s="310"/>
      <c r="T13" s="309"/>
      <c r="U13" s="312"/>
    </row>
    <row r="14" spans="1:21" ht="14.5" thickBot="1">
      <c r="A14" s="316"/>
      <c r="B14" s="87"/>
      <c r="C14" s="85">
        <v>16</v>
      </c>
      <c r="D14" s="584">
        <v>6</v>
      </c>
      <c r="E14" s="591"/>
      <c r="F14" s="594">
        <v>6</v>
      </c>
      <c r="G14" s="586">
        <v>19171</v>
      </c>
      <c r="H14" s="580">
        <v>1597.58</v>
      </c>
      <c r="I14" s="580">
        <v>1470.65</v>
      </c>
      <c r="J14" s="580">
        <v>367.66</v>
      </c>
      <c r="K14" s="587">
        <v>9.94</v>
      </c>
      <c r="L14" s="583"/>
      <c r="M14" s="308"/>
      <c r="N14" s="308"/>
      <c r="O14" s="308"/>
      <c r="P14" s="295"/>
      <c r="Q14" s="309"/>
      <c r="R14" s="310"/>
      <c r="S14" s="310"/>
      <c r="T14" s="311"/>
      <c r="U14" s="312"/>
    </row>
    <row r="15" spans="1:21" ht="14.5" thickBot="1">
      <c r="A15" s="317"/>
      <c r="B15" s="315"/>
      <c r="C15" s="85">
        <v>17</v>
      </c>
      <c r="D15" s="585"/>
      <c r="E15" s="591"/>
      <c r="F15" s="595"/>
      <c r="G15" s="577"/>
      <c r="H15" s="579"/>
      <c r="I15" s="579"/>
      <c r="J15" s="579"/>
      <c r="K15" s="582"/>
      <c r="L15" s="583"/>
      <c r="M15" s="308"/>
      <c r="N15" s="308"/>
      <c r="O15" s="308"/>
      <c r="P15" s="295"/>
      <c r="Q15" s="309"/>
      <c r="R15" s="310"/>
      <c r="S15" s="310"/>
      <c r="T15" s="309"/>
      <c r="U15" s="312"/>
    </row>
    <row r="16" spans="1:21" ht="15.75" customHeight="1">
      <c r="A16" s="318"/>
      <c r="B16" s="316"/>
      <c r="C16" s="85">
        <v>18</v>
      </c>
      <c r="D16" s="319">
        <v>7</v>
      </c>
      <c r="E16" s="320"/>
      <c r="F16" s="595"/>
      <c r="G16" s="321">
        <v>19554</v>
      </c>
      <c r="H16" s="322">
        <v>1629.5</v>
      </c>
      <c r="I16" s="322">
        <v>1500.03</v>
      </c>
      <c r="J16" s="322">
        <v>375.01</v>
      </c>
      <c r="K16" s="323">
        <v>10.14</v>
      </c>
      <c r="L16" s="583"/>
      <c r="M16" s="324"/>
      <c r="N16" s="308"/>
      <c r="O16" s="308"/>
      <c r="P16" s="295"/>
      <c r="Q16" s="309"/>
      <c r="R16" s="310"/>
      <c r="S16" s="310"/>
      <c r="T16" s="311"/>
      <c r="U16" s="312"/>
    </row>
    <row r="17" spans="1:21">
      <c r="A17" s="325"/>
      <c r="B17" s="316">
        <v>6</v>
      </c>
      <c r="C17" s="85">
        <v>19</v>
      </c>
      <c r="D17" s="326">
        <v>8</v>
      </c>
      <c r="E17" s="327"/>
      <c r="F17" s="595"/>
      <c r="G17" s="328">
        <v>19945</v>
      </c>
      <c r="H17" s="322">
        <v>1662.08</v>
      </c>
      <c r="I17" s="322">
        <v>1530.03</v>
      </c>
      <c r="J17" s="322">
        <v>382.51</v>
      </c>
      <c r="K17" s="329">
        <v>10.34</v>
      </c>
      <c r="L17" s="330"/>
      <c r="M17" s="324"/>
      <c r="N17" s="324"/>
      <c r="O17" s="324"/>
      <c r="P17" s="295"/>
      <c r="Q17" s="309"/>
      <c r="R17" s="310"/>
      <c r="S17" s="310"/>
      <c r="T17" s="309"/>
      <c r="U17" s="312"/>
    </row>
    <row r="18" spans="1:21">
      <c r="A18" s="325"/>
      <c r="B18" s="316"/>
      <c r="C18" s="85">
        <v>20</v>
      </c>
      <c r="D18" s="331">
        <v>9</v>
      </c>
      <c r="E18" s="332"/>
      <c r="F18" s="595"/>
      <c r="G18" s="333">
        <v>20344</v>
      </c>
      <c r="H18" s="322">
        <v>1695.33</v>
      </c>
      <c r="I18" s="322">
        <v>1560.64</v>
      </c>
      <c r="J18" s="322">
        <v>390.16</v>
      </c>
      <c r="K18" s="329">
        <v>10.54</v>
      </c>
      <c r="L18" s="330"/>
      <c r="M18" s="324"/>
      <c r="N18" s="324"/>
      <c r="O18" s="324"/>
      <c r="P18" s="281"/>
      <c r="Q18" s="334"/>
      <c r="R18" s="310"/>
      <c r="S18" s="335"/>
      <c r="T18" s="336"/>
      <c r="U18" s="330"/>
    </row>
    <row r="19" spans="1:21" ht="14.5" thickBot="1">
      <c r="A19" s="337"/>
      <c r="B19" s="316"/>
      <c r="C19" s="85"/>
      <c r="D19" s="331">
        <v>10</v>
      </c>
      <c r="E19" s="338"/>
      <c r="F19" s="595"/>
      <c r="G19" s="333">
        <v>20751</v>
      </c>
      <c r="H19" s="322">
        <v>1729.25</v>
      </c>
      <c r="I19" s="322">
        <v>1591.86</v>
      </c>
      <c r="J19" s="322">
        <v>397.96</v>
      </c>
      <c r="K19" s="329">
        <v>10.76</v>
      </c>
      <c r="L19" s="330"/>
      <c r="M19" s="324"/>
      <c r="N19" s="324"/>
      <c r="O19" s="324"/>
      <c r="P19" s="281"/>
      <c r="Q19" s="334"/>
      <c r="R19" s="310"/>
      <c r="S19" s="335"/>
      <c r="T19" s="336"/>
      <c r="U19" s="330"/>
    </row>
    <row r="20" spans="1:21" ht="14.5" thickBot="1">
      <c r="A20" s="570">
        <v>7</v>
      </c>
      <c r="B20" s="339"/>
      <c r="C20" s="192">
        <v>21</v>
      </c>
      <c r="D20" s="331">
        <v>11</v>
      </c>
      <c r="E20" s="574">
        <v>7</v>
      </c>
      <c r="F20" s="595"/>
      <c r="G20" s="333">
        <v>21166</v>
      </c>
      <c r="H20" s="322">
        <v>1763.83</v>
      </c>
      <c r="I20" s="322">
        <v>1623.69</v>
      </c>
      <c r="J20" s="322">
        <v>405.92</v>
      </c>
      <c r="K20" s="329">
        <v>10.97</v>
      </c>
      <c r="L20" s="330"/>
      <c r="M20" s="324"/>
      <c r="N20" s="324"/>
      <c r="O20" s="324"/>
      <c r="P20" s="295"/>
      <c r="Q20" s="285"/>
      <c r="R20" s="310"/>
      <c r="S20" s="335"/>
      <c r="T20" s="336"/>
      <c r="U20" s="330"/>
    </row>
    <row r="21" spans="1:21">
      <c r="A21" s="588"/>
      <c r="B21" s="83"/>
      <c r="C21" s="340">
        <v>22</v>
      </c>
      <c r="D21" s="341">
        <v>12</v>
      </c>
      <c r="E21" s="591"/>
      <c r="F21" s="342"/>
      <c r="G21" s="333">
        <v>21589</v>
      </c>
      <c r="H21" s="322">
        <v>1799.08</v>
      </c>
      <c r="I21" s="322">
        <v>1656.14</v>
      </c>
      <c r="J21" s="322">
        <v>414.04</v>
      </c>
      <c r="K21" s="329">
        <v>11.19</v>
      </c>
      <c r="L21" s="330"/>
      <c r="M21" s="324"/>
      <c r="N21" s="324"/>
      <c r="O21" s="324"/>
      <c r="P21" s="295"/>
      <c r="Q21" s="285"/>
      <c r="R21" s="310"/>
      <c r="S21" s="335"/>
      <c r="T21" s="336"/>
      <c r="U21" s="330"/>
    </row>
    <row r="22" spans="1:21">
      <c r="A22" s="588"/>
      <c r="B22" s="343"/>
      <c r="C22" s="76"/>
      <c r="D22" s="341">
        <v>13</v>
      </c>
      <c r="E22" s="591"/>
      <c r="F22" s="332"/>
      <c r="G22" s="333">
        <v>22021</v>
      </c>
      <c r="H22" s="322">
        <v>1835.08</v>
      </c>
      <c r="I22" s="322">
        <v>1689.28</v>
      </c>
      <c r="J22" s="322">
        <v>422.32</v>
      </c>
      <c r="K22" s="329">
        <v>11.41</v>
      </c>
      <c r="L22" s="330"/>
      <c r="M22" s="324"/>
      <c r="N22" s="324"/>
      <c r="O22" s="324"/>
      <c r="P22" s="295"/>
      <c r="Q22" s="285"/>
      <c r="R22" s="310"/>
      <c r="S22" s="335"/>
      <c r="T22" s="336"/>
      <c r="U22" s="330"/>
    </row>
    <row r="23" spans="1:21">
      <c r="A23" s="588"/>
      <c r="B23" s="85"/>
      <c r="C23" s="76">
        <v>23</v>
      </c>
      <c r="D23" s="341">
        <v>14</v>
      </c>
      <c r="E23" s="591"/>
      <c r="F23" s="332"/>
      <c r="G23" s="333">
        <v>22462</v>
      </c>
      <c r="H23" s="322">
        <v>1871.83</v>
      </c>
      <c r="I23" s="322">
        <v>1723.11</v>
      </c>
      <c r="J23" s="322">
        <v>430.78</v>
      </c>
      <c r="K23" s="329">
        <v>11.64</v>
      </c>
      <c r="L23" s="330"/>
      <c r="M23" s="324"/>
      <c r="N23" s="324"/>
      <c r="O23" s="324"/>
      <c r="P23" s="295"/>
      <c r="Q23" s="285"/>
      <c r="R23" s="310"/>
      <c r="S23" s="335"/>
      <c r="T23" s="336"/>
      <c r="U23" s="330"/>
    </row>
    <row r="24" spans="1:21">
      <c r="A24" s="588"/>
      <c r="B24" s="85"/>
      <c r="C24" s="76">
        <v>24</v>
      </c>
      <c r="D24" s="341">
        <v>15</v>
      </c>
      <c r="E24" s="591"/>
      <c r="F24" s="332"/>
      <c r="G24" s="333">
        <v>22911</v>
      </c>
      <c r="H24" s="322">
        <v>1909.25</v>
      </c>
      <c r="I24" s="322">
        <v>1757.56</v>
      </c>
      <c r="J24" s="322">
        <v>439.39</v>
      </c>
      <c r="K24" s="329">
        <v>11.88</v>
      </c>
      <c r="L24" s="330"/>
      <c r="M24" s="324"/>
      <c r="N24" s="324"/>
      <c r="O24" s="324"/>
      <c r="P24" s="295"/>
      <c r="Q24" s="285"/>
      <c r="R24" s="310"/>
      <c r="S24" s="335"/>
      <c r="T24" s="336"/>
      <c r="U24" s="330"/>
    </row>
    <row r="25" spans="1:21" ht="14.5" thickBot="1">
      <c r="A25" s="588"/>
      <c r="B25" s="192"/>
      <c r="C25" s="76"/>
      <c r="D25" s="341">
        <v>16</v>
      </c>
      <c r="E25" s="591"/>
      <c r="F25" s="338"/>
      <c r="G25" s="333">
        <v>23369</v>
      </c>
      <c r="H25" s="322">
        <v>1947.42</v>
      </c>
      <c r="I25" s="322">
        <v>1792.69</v>
      </c>
      <c r="J25" s="322">
        <v>448.17</v>
      </c>
      <c r="K25" s="329">
        <v>12.11</v>
      </c>
      <c r="L25" s="330"/>
      <c r="M25" s="324"/>
      <c r="N25" s="324"/>
      <c r="O25" s="324"/>
      <c r="P25" s="295"/>
      <c r="Q25" s="285"/>
      <c r="R25" s="310"/>
      <c r="S25" s="335"/>
      <c r="T25" s="336"/>
      <c r="U25" s="330"/>
    </row>
    <row r="26" spans="1:21" ht="14.5" thickBot="1">
      <c r="A26" s="571"/>
      <c r="B26" s="570">
        <v>8</v>
      </c>
      <c r="C26" s="95">
        <v>25</v>
      </c>
      <c r="D26" s="341">
        <v>17</v>
      </c>
      <c r="E26" s="591"/>
      <c r="F26" s="595">
        <v>8</v>
      </c>
      <c r="G26" s="333">
        <v>23836</v>
      </c>
      <c r="H26" s="322">
        <v>1986.33</v>
      </c>
      <c r="I26" s="322">
        <v>1828.52</v>
      </c>
      <c r="J26" s="322">
        <v>457.13</v>
      </c>
      <c r="K26" s="329">
        <v>12.35</v>
      </c>
      <c r="L26" s="330"/>
      <c r="M26" s="324"/>
      <c r="N26" s="324"/>
      <c r="O26" s="324"/>
      <c r="P26" s="295"/>
      <c r="Q26" s="285"/>
      <c r="R26" s="310"/>
      <c r="S26" s="335"/>
      <c r="T26" s="336"/>
      <c r="U26" s="330"/>
    </row>
    <row r="27" spans="1:21">
      <c r="A27" s="344"/>
      <c r="B27" s="588"/>
      <c r="C27" s="73"/>
      <c r="D27" s="341">
        <v>18</v>
      </c>
      <c r="E27" s="342"/>
      <c r="F27" s="595"/>
      <c r="G27" s="333">
        <v>24313</v>
      </c>
      <c r="H27" s="322">
        <v>2026.08</v>
      </c>
      <c r="I27" s="322">
        <v>1865.11</v>
      </c>
      <c r="J27" s="322">
        <v>466.28</v>
      </c>
      <c r="K27" s="329">
        <v>12.6</v>
      </c>
      <c r="L27" s="330"/>
      <c r="M27" s="324"/>
      <c r="N27" s="324"/>
      <c r="O27" s="324"/>
      <c r="P27" s="295"/>
      <c r="Q27" s="285"/>
      <c r="R27" s="310"/>
      <c r="S27" s="335"/>
      <c r="T27" s="336"/>
      <c r="U27" s="330"/>
    </row>
    <row r="28" spans="1:21">
      <c r="A28" s="325"/>
      <c r="B28" s="588"/>
      <c r="C28" s="76">
        <v>26</v>
      </c>
      <c r="D28" s="341">
        <v>19</v>
      </c>
      <c r="E28" s="332"/>
      <c r="F28" s="595"/>
      <c r="G28" s="333">
        <v>24799</v>
      </c>
      <c r="H28" s="322">
        <v>2066.58</v>
      </c>
      <c r="I28" s="322">
        <v>1902.39</v>
      </c>
      <c r="J28" s="322">
        <v>475.6</v>
      </c>
      <c r="K28" s="329">
        <v>12.85</v>
      </c>
      <c r="L28" s="330"/>
      <c r="M28" s="324"/>
      <c r="N28" s="324"/>
      <c r="O28" s="324"/>
      <c r="P28" s="295"/>
      <c r="Q28" s="285"/>
      <c r="R28" s="310"/>
      <c r="S28" s="335"/>
      <c r="T28" s="336"/>
      <c r="U28" s="330"/>
    </row>
    <row r="29" spans="1:21">
      <c r="A29" s="325"/>
      <c r="B29" s="588"/>
      <c r="C29" s="76">
        <v>27</v>
      </c>
      <c r="D29" s="341">
        <v>20</v>
      </c>
      <c r="E29" s="332"/>
      <c r="F29" s="595"/>
      <c r="G29" s="333">
        <v>25295</v>
      </c>
      <c r="H29" s="322">
        <v>2107.92</v>
      </c>
      <c r="I29" s="322">
        <v>1940.44</v>
      </c>
      <c r="J29" s="322">
        <v>485.11</v>
      </c>
      <c r="K29" s="329">
        <v>13.11</v>
      </c>
      <c r="L29" s="330"/>
      <c r="M29" s="324"/>
      <c r="N29" s="324"/>
      <c r="O29" s="324"/>
      <c r="P29" s="295"/>
      <c r="Q29" s="285"/>
      <c r="R29" s="310"/>
      <c r="S29" s="335"/>
      <c r="T29" s="336"/>
      <c r="U29" s="330"/>
    </row>
    <row r="30" spans="1:21">
      <c r="A30" s="325"/>
      <c r="B30" s="588"/>
      <c r="C30" s="97"/>
      <c r="D30" s="341">
        <v>21</v>
      </c>
      <c r="E30" s="332"/>
      <c r="F30" s="595"/>
      <c r="G30" s="333">
        <v>25801</v>
      </c>
      <c r="H30" s="322">
        <v>2150.08</v>
      </c>
      <c r="I30" s="322">
        <v>1979.25</v>
      </c>
      <c r="J30" s="322">
        <v>494.81</v>
      </c>
      <c r="K30" s="329">
        <v>13.37</v>
      </c>
      <c r="L30" s="330"/>
      <c r="M30" s="324"/>
      <c r="N30" s="324"/>
      <c r="O30" s="324"/>
      <c r="P30" s="295"/>
      <c r="Q30" s="285"/>
      <c r="R30" s="310"/>
      <c r="S30" s="335"/>
      <c r="T30" s="336"/>
      <c r="U30" s="330"/>
    </row>
    <row r="31" spans="1:21" ht="14.5" thickBot="1">
      <c r="A31" s="345"/>
      <c r="B31" s="571"/>
      <c r="C31" s="95">
        <v>28</v>
      </c>
      <c r="D31" s="346">
        <v>22</v>
      </c>
      <c r="E31" s="338"/>
      <c r="F31" s="596"/>
      <c r="G31" s="347">
        <v>26317</v>
      </c>
      <c r="H31" s="348">
        <v>2193.08</v>
      </c>
      <c r="I31" s="348">
        <v>2018.84</v>
      </c>
      <c r="J31" s="348">
        <v>504.71</v>
      </c>
      <c r="K31" s="349">
        <v>13.64</v>
      </c>
      <c r="L31" s="330"/>
      <c r="M31" s="324"/>
      <c r="N31" s="324"/>
      <c r="O31" s="324"/>
      <c r="P31" s="295"/>
      <c r="Q31" s="285"/>
      <c r="R31" s="310"/>
      <c r="S31" s="335"/>
      <c r="T31" s="336"/>
      <c r="U31" s="330"/>
    </row>
    <row r="32" spans="1:21">
      <c r="L32" s="330"/>
      <c r="M32" s="308"/>
      <c r="N32" s="314"/>
      <c r="O32" s="308"/>
      <c r="P32" s="295"/>
      <c r="Q32" s="285"/>
      <c r="R32" s="310"/>
      <c r="S32" s="335"/>
      <c r="T32" s="336"/>
      <c r="U32" s="330"/>
    </row>
    <row r="33" spans="3:22" ht="15" customHeight="1" thickBot="1">
      <c r="C33" s="597"/>
      <c r="D33" s="597"/>
      <c r="E33" s="597"/>
      <c r="F33" s="597"/>
      <c r="G33" s="597"/>
      <c r="H33" s="597"/>
      <c r="I33" s="597"/>
      <c r="J33" s="597"/>
      <c r="K33" s="597"/>
      <c r="L33" s="350"/>
      <c r="M33" s="330"/>
      <c r="N33" s="308"/>
      <c r="O33" s="314"/>
      <c r="P33" s="308"/>
      <c r="Q33" s="295"/>
      <c r="R33" s="285"/>
      <c r="S33" s="310"/>
      <c r="T33" s="335"/>
      <c r="U33" s="336"/>
      <c r="V33" s="330"/>
    </row>
    <row r="34" spans="3:22">
      <c r="C34" s="598" t="s">
        <v>31</v>
      </c>
      <c r="D34" s="598"/>
      <c r="E34" s="598"/>
      <c r="F34" s="598"/>
      <c r="G34" s="600" t="s">
        <v>60</v>
      </c>
      <c r="H34" s="600"/>
      <c r="I34" s="600"/>
      <c r="J34" s="600"/>
      <c r="K34" s="600"/>
      <c r="L34" s="351"/>
      <c r="M34" s="352"/>
      <c r="N34" s="314"/>
      <c r="O34" s="308"/>
      <c r="P34" s="295"/>
      <c r="Q34" s="285"/>
      <c r="R34" s="310"/>
      <c r="S34" s="335"/>
      <c r="T34" s="336"/>
      <c r="U34" s="330"/>
    </row>
    <row r="35" spans="3:22">
      <c r="C35" s="599"/>
      <c r="D35" s="599"/>
      <c r="E35" s="599"/>
      <c r="F35" s="599"/>
      <c r="G35" s="601"/>
      <c r="H35" s="601"/>
      <c r="I35" s="601"/>
      <c r="J35" s="601"/>
      <c r="K35" s="601"/>
      <c r="L35" s="351"/>
      <c r="M35" s="293"/>
    </row>
    <row r="36" spans="3:22" ht="28.5" thickBot="1">
      <c r="C36" s="353" t="s">
        <v>78</v>
      </c>
      <c r="D36" s="602" t="s">
        <v>0</v>
      </c>
      <c r="E36" s="603"/>
      <c r="F36" s="354" t="s">
        <v>84</v>
      </c>
      <c r="G36" s="355" t="s">
        <v>61</v>
      </c>
      <c r="H36" s="356" t="s">
        <v>49</v>
      </c>
      <c r="I36" s="356" t="s">
        <v>50</v>
      </c>
      <c r="J36" s="356" t="s">
        <v>51</v>
      </c>
      <c r="K36" s="357" t="s">
        <v>52</v>
      </c>
      <c r="L36" s="282"/>
    </row>
    <row r="37" spans="3:22">
      <c r="C37" s="83">
        <v>29</v>
      </c>
      <c r="D37" s="604" t="s">
        <v>6</v>
      </c>
      <c r="E37" s="605"/>
      <c r="F37" s="358">
        <v>23</v>
      </c>
      <c r="G37" s="359">
        <v>26999</v>
      </c>
      <c r="H37" s="322">
        <v>2249.92</v>
      </c>
      <c r="I37" s="322">
        <v>2071.16</v>
      </c>
      <c r="J37" s="322">
        <v>517.79</v>
      </c>
      <c r="K37" s="360">
        <v>13.99</v>
      </c>
      <c r="L37" s="282"/>
    </row>
    <row r="38" spans="3:22">
      <c r="C38" s="85">
        <v>30</v>
      </c>
      <c r="D38" s="606"/>
      <c r="E38" s="607"/>
      <c r="F38" s="361">
        <v>24</v>
      </c>
      <c r="G38" s="362">
        <v>27905</v>
      </c>
      <c r="H38" s="363">
        <v>2325.42</v>
      </c>
      <c r="I38" s="363">
        <v>2140.66</v>
      </c>
      <c r="J38" s="322">
        <v>535.16</v>
      </c>
      <c r="K38" s="364">
        <v>14.46</v>
      </c>
      <c r="L38" s="282"/>
    </row>
    <row r="39" spans="3:22" ht="14.5" thickBot="1">
      <c r="C39" s="192">
        <v>31</v>
      </c>
      <c r="D39" s="608"/>
      <c r="E39" s="609"/>
      <c r="F39" s="361">
        <v>25</v>
      </c>
      <c r="G39" s="362">
        <v>28785</v>
      </c>
      <c r="H39" s="363">
        <v>2398.75</v>
      </c>
      <c r="I39" s="363">
        <v>2208.16</v>
      </c>
      <c r="J39" s="322">
        <v>552.04</v>
      </c>
      <c r="K39" s="364">
        <v>14.92</v>
      </c>
      <c r="L39" s="282"/>
    </row>
    <row r="40" spans="3:22" ht="14.5" thickBot="1">
      <c r="D40" s="285"/>
      <c r="E40" s="285"/>
      <c r="F40" s="365"/>
      <c r="G40" s="366"/>
      <c r="H40" s="367"/>
      <c r="I40" s="367"/>
      <c r="J40" s="363"/>
      <c r="K40" s="368"/>
      <c r="L40" s="282"/>
    </row>
    <row r="41" spans="3:22">
      <c r="C41" s="83">
        <v>32</v>
      </c>
      <c r="D41" s="610" t="s">
        <v>7</v>
      </c>
      <c r="E41" s="611"/>
      <c r="F41" s="369">
        <v>26</v>
      </c>
      <c r="G41" s="362">
        <v>29636</v>
      </c>
      <c r="H41" s="363">
        <v>2469.67</v>
      </c>
      <c r="I41" s="363">
        <v>2273.4499999999998</v>
      </c>
      <c r="J41" s="363">
        <v>568.36</v>
      </c>
      <c r="K41" s="364">
        <v>15.36</v>
      </c>
      <c r="L41" s="282"/>
    </row>
    <row r="42" spans="3:22">
      <c r="C42" s="85">
        <v>33</v>
      </c>
      <c r="D42" s="612"/>
      <c r="E42" s="613"/>
      <c r="F42" s="369">
        <v>27</v>
      </c>
      <c r="G42" s="362">
        <v>30507</v>
      </c>
      <c r="H42" s="363">
        <v>2542.25</v>
      </c>
      <c r="I42" s="363">
        <v>2340.2600000000002</v>
      </c>
      <c r="J42" s="322">
        <v>585.07000000000005</v>
      </c>
      <c r="K42" s="364">
        <v>15.81</v>
      </c>
      <c r="L42" s="282"/>
    </row>
    <row r="43" spans="3:22" ht="14.5" thickBot="1">
      <c r="C43" s="192">
        <v>34</v>
      </c>
      <c r="D43" s="614"/>
      <c r="E43" s="615"/>
      <c r="F43" s="300">
        <v>28</v>
      </c>
      <c r="G43" s="370">
        <v>31371</v>
      </c>
      <c r="H43" s="348">
        <v>2614.25</v>
      </c>
      <c r="I43" s="348">
        <v>2406.54</v>
      </c>
      <c r="J43" s="371">
        <v>601.64</v>
      </c>
      <c r="K43" s="372">
        <v>16.260000000000002</v>
      </c>
      <c r="L43" s="282"/>
    </row>
    <row r="44" spans="3:22">
      <c r="D44" s="285"/>
      <c r="E44" s="285"/>
      <c r="F44" s="285"/>
      <c r="G44" s="295"/>
      <c r="H44" s="373"/>
      <c r="I44" s="374"/>
      <c r="J44" s="374"/>
      <c r="K44" s="374"/>
      <c r="L44" s="350"/>
    </row>
    <row r="45" spans="3:22" ht="14.5" thickBot="1">
      <c r="C45" s="376"/>
      <c r="D45" s="377"/>
      <c r="E45" s="378"/>
      <c r="F45" s="378"/>
      <c r="G45" s="301"/>
      <c r="H45" s="379"/>
      <c r="I45" s="380"/>
      <c r="J45" s="380"/>
      <c r="K45" s="380"/>
      <c r="L45" s="350"/>
      <c r="Q45" s="375"/>
    </row>
    <row r="46" spans="3:22" ht="15.75" customHeight="1" thickBot="1">
      <c r="C46" s="569" t="s">
        <v>32</v>
      </c>
      <c r="D46" s="569"/>
      <c r="E46" s="569"/>
      <c r="F46" s="569"/>
      <c r="G46" s="616" t="s">
        <v>60</v>
      </c>
      <c r="H46" s="616"/>
      <c r="I46" s="616"/>
      <c r="J46" s="616"/>
      <c r="K46" s="616"/>
      <c r="L46" s="293"/>
      <c r="M46" s="293"/>
    </row>
    <row r="47" spans="3:22" ht="42.5" thickBot="1">
      <c r="C47" s="381" t="s">
        <v>78</v>
      </c>
      <c r="D47" s="567" t="s">
        <v>0</v>
      </c>
      <c r="E47" s="568"/>
      <c r="F47" s="382" t="s">
        <v>79</v>
      </c>
      <c r="G47" s="291" t="s">
        <v>61</v>
      </c>
      <c r="H47" s="356" t="s">
        <v>49</v>
      </c>
      <c r="I47" s="383" t="s">
        <v>50</v>
      </c>
      <c r="J47" s="383" t="s">
        <v>51</v>
      </c>
      <c r="K47" s="357" t="s">
        <v>52</v>
      </c>
      <c r="L47" s="282"/>
    </row>
    <row r="48" spans="3:22">
      <c r="C48" s="83">
        <v>33</v>
      </c>
      <c r="D48" s="617" t="s">
        <v>8</v>
      </c>
      <c r="E48" s="618"/>
      <c r="F48" s="358">
        <v>27</v>
      </c>
      <c r="G48" s="359">
        <v>30507</v>
      </c>
      <c r="H48" s="360">
        <v>2542.25</v>
      </c>
      <c r="I48" s="360">
        <v>2340.2600000000002</v>
      </c>
      <c r="J48" s="360">
        <v>585.07000000000005</v>
      </c>
      <c r="K48" s="360">
        <v>15.81</v>
      </c>
      <c r="L48" s="282"/>
    </row>
    <row r="49" spans="3:12">
      <c r="C49" s="85">
        <v>34</v>
      </c>
      <c r="D49" s="619"/>
      <c r="E49" s="620"/>
      <c r="F49" s="361">
        <v>28</v>
      </c>
      <c r="G49" s="362">
        <v>31371</v>
      </c>
      <c r="H49" s="364">
        <v>2614.25</v>
      </c>
      <c r="I49" s="364">
        <v>2406.54</v>
      </c>
      <c r="J49" s="364">
        <v>601.64</v>
      </c>
      <c r="K49" s="364">
        <v>16.260000000000002</v>
      </c>
      <c r="L49" s="282"/>
    </row>
    <row r="50" spans="3:12">
      <c r="C50" s="85">
        <v>35</v>
      </c>
      <c r="D50" s="619"/>
      <c r="E50" s="620"/>
      <c r="F50" s="361">
        <v>29</v>
      </c>
      <c r="G50" s="362">
        <v>32029</v>
      </c>
      <c r="H50" s="364">
        <v>2669.08</v>
      </c>
      <c r="I50" s="364">
        <v>2457.02</v>
      </c>
      <c r="J50" s="364">
        <v>614.25</v>
      </c>
      <c r="K50" s="364">
        <v>16.600000000000001</v>
      </c>
      <c r="L50" s="282"/>
    </row>
    <row r="51" spans="3:12" ht="14.5" thickBot="1">
      <c r="C51" s="192">
        <v>36</v>
      </c>
      <c r="D51" s="621"/>
      <c r="E51" s="622"/>
      <c r="F51" s="361">
        <v>30</v>
      </c>
      <c r="G51" s="362">
        <v>32878</v>
      </c>
      <c r="H51" s="364">
        <v>2739.83</v>
      </c>
      <c r="I51" s="364">
        <v>2522.15</v>
      </c>
      <c r="J51" s="364">
        <v>630.54</v>
      </c>
      <c r="K51" s="364">
        <v>17.04</v>
      </c>
      <c r="L51" s="282"/>
    </row>
    <row r="52" spans="3:12" ht="14.5" thickBot="1">
      <c r="D52" s="285"/>
      <c r="E52" s="285"/>
      <c r="F52" s="361"/>
      <c r="G52" s="384"/>
      <c r="H52" s="364"/>
      <c r="I52" s="364"/>
      <c r="J52" s="364"/>
      <c r="K52" s="364"/>
      <c r="L52" s="282"/>
    </row>
    <row r="53" spans="3:12">
      <c r="C53" s="83">
        <v>35</v>
      </c>
      <c r="D53" s="604" t="s">
        <v>9</v>
      </c>
      <c r="E53" s="605"/>
      <c r="F53" s="361">
        <v>29</v>
      </c>
      <c r="G53" s="362">
        <v>32029</v>
      </c>
      <c r="H53" s="364">
        <v>2669.08</v>
      </c>
      <c r="I53" s="364">
        <v>2457.02</v>
      </c>
      <c r="J53" s="364">
        <v>614.25</v>
      </c>
      <c r="K53" s="364">
        <v>16.600000000000001</v>
      </c>
      <c r="L53" s="282"/>
    </row>
    <row r="54" spans="3:12">
      <c r="C54" s="85">
        <v>36</v>
      </c>
      <c r="D54" s="606"/>
      <c r="E54" s="607"/>
      <c r="F54" s="361">
        <v>30</v>
      </c>
      <c r="G54" s="362">
        <v>32878</v>
      </c>
      <c r="H54" s="364">
        <v>2739.83</v>
      </c>
      <c r="I54" s="364">
        <v>2522.15</v>
      </c>
      <c r="J54" s="364">
        <v>630.54</v>
      </c>
      <c r="K54" s="364">
        <v>17.04</v>
      </c>
      <c r="L54" s="282"/>
    </row>
    <row r="55" spans="3:12">
      <c r="C55" s="85">
        <v>37</v>
      </c>
      <c r="D55" s="606"/>
      <c r="E55" s="607"/>
      <c r="F55" s="361">
        <v>31</v>
      </c>
      <c r="G55" s="362">
        <v>33799</v>
      </c>
      <c r="H55" s="364">
        <v>2816.58</v>
      </c>
      <c r="I55" s="364">
        <v>2592.8000000000002</v>
      </c>
      <c r="J55" s="364">
        <v>648.20000000000005</v>
      </c>
      <c r="K55" s="364">
        <v>17.52</v>
      </c>
      <c r="L55" s="282"/>
    </row>
    <row r="56" spans="3:12" ht="14.5" thickBot="1">
      <c r="C56" s="192">
        <v>38</v>
      </c>
      <c r="D56" s="608"/>
      <c r="E56" s="609"/>
      <c r="F56" s="361">
        <v>32</v>
      </c>
      <c r="G56" s="362">
        <v>34788</v>
      </c>
      <c r="H56" s="364">
        <v>2899</v>
      </c>
      <c r="I56" s="364">
        <v>2668.67</v>
      </c>
      <c r="J56" s="364">
        <v>667.17</v>
      </c>
      <c r="K56" s="364">
        <v>18.03</v>
      </c>
      <c r="L56" s="282"/>
    </row>
    <row r="57" spans="3:12" ht="14.5" thickBot="1">
      <c r="D57" s="285"/>
      <c r="E57" s="285"/>
      <c r="F57" s="361"/>
      <c r="G57" s="384"/>
      <c r="H57" s="364"/>
      <c r="I57" s="364"/>
      <c r="J57" s="364"/>
      <c r="K57" s="364"/>
      <c r="L57" s="282"/>
    </row>
    <row r="58" spans="3:12">
      <c r="C58" s="83">
        <v>38</v>
      </c>
      <c r="D58" s="604" t="s">
        <v>10</v>
      </c>
      <c r="E58" s="605"/>
      <c r="F58" s="361">
        <v>32</v>
      </c>
      <c r="G58" s="362">
        <v>34788</v>
      </c>
      <c r="H58" s="364">
        <v>2899</v>
      </c>
      <c r="I58" s="364">
        <v>2668.67</v>
      </c>
      <c r="J58" s="364">
        <v>667.17</v>
      </c>
      <c r="K58" s="364">
        <v>18.03</v>
      </c>
      <c r="L58" s="282"/>
    </row>
    <row r="59" spans="3:12">
      <c r="C59" s="85">
        <v>39</v>
      </c>
      <c r="D59" s="606"/>
      <c r="E59" s="607"/>
      <c r="F59" s="361">
        <v>33</v>
      </c>
      <c r="G59" s="362">
        <v>35934</v>
      </c>
      <c r="H59" s="364">
        <v>2994.5</v>
      </c>
      <c r="I59" s="364">
        <v>2756.58</v>
      </c>
      <c r="J59" s="364">
        <v>689.15</v>
      </c>
      <c r="K59" s="364">
        <v>18.63</v>
      </c>
      <c r="L59" s="282"/>
    </row>
    <row r="60" spans="3:12">
      <c r="C60" s="85">
        <v>40</v>
      </c>
      <c r="D60" s="606"/>
      <c r="E60" s="607"/>
      <c r="F60" s="361">
        <v>34</v>
      </c>
      <c r="G60" s="362">
        <v>36876</v>
      </c>
      <c r="H60" s="364">
        <v>3073</v>
      </c>
      <c r="I60" s="364">
        <v>2828.84</v>
      </c>
      <c r="J60" s="364">
        <v>707.21</v>
      </c>
      <c r="K60" s="364">
        <v>19.11</v>
      </c>
      <c r="L60" s="282"/>
    </row>
    <row r="61" spans="3:12" ht="14.5" thickBot="1">
      <c r="C61" s="192">
        <v>41</v>
      </c>
      <c r="D61" s="608"/>
      <c r="E61" s="609"/>
      <c r="F61" s="361">
        <v>35</v>
      </c>
      <c r="G61" s="362">
        <v>37849</v>
      </c>
      <c r="H61" s="364">
        <v>3154.08</v>
      </c>
      <c r="I61" s="364">
        <v>2903.48</v>
      </c>
      <c r="J61" s="364">
        <v>725.87</v>
      </c>
      <c r="K61" s="364">
        <v>19.62</v>
      </c>
      <c r="L61" s="282"/>
    </row>
    <row r="62" spans="3:12" ht="14.5" thickBot="1">
      <c r="D62" s="285"/>
      <c r="E62" s="285"/>
      <c r="F62" s="361"/>
      <c r="G62" s="384"/>
      <c r="H62" s="364"/>
      <c r="I62" s="364"/>
      <c r="J62" s="364"/>
      <c r="K62" s="364"/>
      <c r="L62" s="282"/>
    </row>
    <row r="63" spans="3:12">
      <c r="C63" s="83">
        <v>41</v>
      </c>
      <c r="D63" s="604" t="s">
        <v>11</v>
      </c>
      <c r="E63" s="605"/>
      <c r="F63" s="361">
        <v>35</v>
      </c>
      <c r="G63" s="362">
        <v>37849</v>
      </c>
      <c r="H63" s="364">
        <v>3154.08</v>
      </c>
      <c r="I63" s="364">
        <v>2903.48</v>
      </c>
      <c r="J63" s="364">
        <v>725.87</v>
      </c>
      <c r="K63" s="364">
        <v>19.62</v>
      </c>
      <c r="L63" s="282"/>
    </row>
    <row r="64" spans="3:12">
      <c r="C64" s="85">
        <v>42</v>
      </c>
      <c r="D64" s="606"/>
      <c r="E64" s="607"/>
      <c r="F64" s="361">
        <v>36</v>
      </c>
      <c r="G64" s="362">
        <v>38813</v>
      </c>
      <c r="H64" s="364">
        <v>3234.42</v>
      </c>
      <c r="I64" s="364">
        <v>2977.44</v>
      </c>
      <c r="J64" s="364">
        <v>744.36</v>
      </c>
      <c r="K64" s="364">
        <v>20.12</v>
      </c>
      <c r="L64" s="282"/>
    </row>
    <row r="65" spans="3:16">
      <c r="C65" s="85">
        <v>43</v>
      </c>
      <c r="D65" s="606"/>
      <c r="E65" s="607"/>
      <c r="F65" s="361">
        <v>37</v>
      </c>
      <c r="G65" s="362">
        <v>39782</v>
      </c>
      <c r="H65" s="364">
        <v>3315.17</v>
      </c>
      <c r="I65" s="364">
        <v>3051.77</v>
      </c>
      <c r="J65" s="364">
        <v>762.94</v>
      </c>
      <c r="K65" s="364">
        <v>20.62</v>
      </c>
      <c r="L65" s="282"/>
    </row>
    <row r="66" spans="3:16" ht="14.5" thickBot="1">
      <c r="C66" s="192">
        <v>44</v>
      </c>
      <c r="D66" s="608"/>
      <c r="E66" s="609"/>
      <c r="F66" s="361">
        <v>38</v>
      </c>
      <c r="G66" s="362">
        <v>40760</v>
      </c>
      <c r="H66" s="364">
        <v>3396.67</v>
      </c>
      <c r="I66" s="364">
        <v>3126.79</v>
      </c>
      <c r="J66" s="364">
        <v>781.7</v>
      </c>
      <c r="K66" s="364">
        <v>21.13</v>
      </c>
      <c r="L66" s="282"/>
    </row>
    <row r="67" spans="3:16" ht="14.5" thickBot="1">
      <c r="C67" s="285"/>
      <c r="D67" s="285"/>
      <c r="E67" s="285"/>
      <c r="F67" s="361"/>
      <c r="G67" s="384"/>
      <c r="H67" s="364"/>
      <c r="I67" s="364"/>
      <c r="J67" s="364"/>
      <c r="K67" s="364"/>
      <c r="L67" s="282"/>
    </row>
    <row r="68" spans="3:16">
      <c r="C68" s="83">
        <v>44</v>
      </c>
      <c r="D68" s="604" t="s">
        <v>12</v>
      </c>
      <c r="E68" s="605"/>
      <c r="F68" s="361">
        <v>38</v>
      </c>
      <c r="G68" s="362">
        <v>40760</v>
      </c>
      <c r="H68" s="364">
        <v>3396.67</v>
      </c>
      <c r="I68" s="364">
        <v>3126.79</v>
      </c>
      <c r="J68" s="364">
        <v>781.7</v>
      </c>
      <c r="K68" s="364">
        <v>21.13</v>
      </c>
      <c r="L68" s="282"/>
    </row>
    <row r="69" spans="3:16">
      <c r="C69" s="85">
        <v>45</v>
      </c>
      <c r="D69" s="606"/>
      <c r="E69" s="607"/>
      <c r="F69" s="361">
        <v>39</v>
      </c>
      <c r="G69" s="362">
        <v>41675</v>
      </c>
      <c r="H69" s="364">
        <v>3472.92</v>
      </c>
      <c r="I69" s="364">
        <v>3196.99</v>
      </c>
      <c r="J69" s="364">
        <v>799.25</v>
      </c>
      <c r="K69" s="364">
        <v>21.6</v>
      </c>
      <c r="L69" s="282"/>
    </row>
    <row r="70" spans="3:16">
      <c r="C70" s="85">
        <v>46</v>
      </c>
      <c r="D70" s="606"/>
      <c r="E70" s="607"/>
      <c r="F70" s="361">
        <v>40</v>
      </c>
      <c r="G70" s="362">
        <v>42683</v>
      </c>
      <c r="H70" s="364">
        <v>3556.92</v>
      </c>
      <c r="I70" s="364">
        <v>3274.31</v>
      </c>
      <c r="J70" s="364">
        <v>818.58</v>
      </c>
      <c r="K70" s="364">
        <v>22.12</v>
      </c>
      <c r="L70" s="282"/>
    </row>
    <row r="71" spans="3:16" ht="14.5" thickBot="1">
      <c r="C71" s="192">
        <v>47</v>
      </c>
      <c r="D71" s="608"/>
      <c r="E71" s="609"/>
      <c r="F71" s="361">
        <v>41</v>
      </c>
      <c r="G71" s="362">
        <v>43662</v>
      </c>
      <c r="H71" s="364">
        <v>3638.5</v>
      </c>
      <c r="I71" s="364">
        <v>3349.41</v>
      </c>
      <c r="J71" s="364">
        <v>837.35</v>
      </c>
      <c r="K71" s="364">
        <v>22.63</v>
      </c>
      <c r="L71" s="282"/>
    </row>
    <row r="72" spans="3:16" ht="14.5" thickBot="1">
      <c r="C72" s="285"/>
      <c r="D72" s="285"/>
      <c r="E72" s="285"/>
      <c r="F72" s="361"/>
      <c r="G72" s="384"/>
      <c r="H72" s="364"/>
      <c r="I72" s="364"/>
      <c r="J72" s="364"/>
      <c r="K72" s="364"/>
      <c r="L72" s="282"/>
    </row>
    <row r="73" spans="3:16">
      <c r="C73" s="83">
        <v>46</v>
      </c>
      <c r="D73" s="604" t="s">
        <v>13</v>
      </c>
      <c r="E73" s="605"/>
      <c r="F73" s="361">
        <v>40</v>
      </c>
      <c r="G73" s="362">
        <v>42683</v>
      </c>
      <c r="H73" s="364">
        <v>3556.92</v>
      </c>
      <c r="I73" s="364">
        <v>3274.31</v>
      </c>
      <c r="J73" s="364">
        <v>818.58</v>
      </c>
      <c r="K73" s="364">
        <v>22.12</v>
      </c>
      <c r="L73" s="282"/>
    </row>
    <row r="74" spans="3:16">
      <c r="C74" s="85">
        <v>47</v>
      </c>
      <c r="D74" s="606"/>
      <c r="E74" s="607"/>
      <c r="F74" s="361">
        <v>41</v>
      </c>
      <c r="G74" s="362">
        <v>43662</v>
      </c>
      <c r="H74" s="364">
        <v>3638.5</v>
      </c>
      <c r="I74" s="364">
        <v>3349.41</v>
      </c>
      <c r="J74" s="364">
        <v>837.35</v>
      </c>
      <c r="K74" s="364">
        <v>22.63</v>
      </c>
      <c r="L74" s="282"/>
    </row>
    <row r="75" spans="3:16">
      <c r="C75" s="85">
        <v>48</v>
      </c>
      <c r="D75" s="606"/>
      <c r="E75" s="607"/>
      <c r="F75" s="361">
        <v>42</v>
      </c>
      <c r="G75" s="362">
        <v>44632</v>
      </c>
      <c r="H75" s="364">
        <v>3719.33</v>
      </c>
      <c r="I75" s="364">
        <v>3423.82</v>
      </c>
      <c r="J75" s="364">
        <v>855.96</v>
      </c>
      <c r="K75" s="364">
        <v>23.13</v>
      </c>
      <c r="L75" s="282"/>
    </row>
    <row r="76" spans="3:16" ht="14.5" thickBot="1">
      <c r="C76" s="192">
        <v>49</v>
      </c>
      <c r="D76" s="608"/>
      <c r="E76" s="609"/>
      <c r="F76" s="385">
        <v>43</v>
      </c>
      <c r="G76" s="370">
        <v>45591</v>
      </c>
      <c r="H76" s="372">
        <v>3799.25</v>
      </c>
      <c r="I76" s="372">
        <v>3497.39</v>
      </c>
      <c r="J76" s="372">
        <v>874.35</v>
      </c>
      <c r="K76" s="372">
        <v>23.63</v>
      </c>
      <c r="L76" s="282"/>
    </row>
    <row r="77" spans="3:16">
      <c r="H77" s="373"/>
      <c r="I77" s="374"/>
      <c r="J77" s="374"/>
      <c r="K77" s="374"/>
      <c r="L77" s="374"/>
      <c r="P77" s="281"/>
    </row>
    <row r="78" spans="3:16" ht="14.5" thickBot="1">
      <c r="D78" s="376"/>
      <c r="E78" s="376"/>
      <c r="F78" s="376"/>
      <c r="G78" s="376"/>
      <c r="H78" s="379"/>
      <c r="I78" s="380"/>
      <c r="J78" s="380"/>
      <c r="K78" s="380"/>
      <c r="L78" s="374"/>
    </row>
    <row r="79" spans="3:16" ht="15.75" customHeight="1" thickBot="1">
      <c r="C79" s="623" t="s">
        <v>33</v>
      </c>
      <c r="D79" s="624"/>
      <c r="E79" s="624"/>
      <c r="F79" s="625"/>
      <c r="G79" s="626" t="s">
        <v>60</v>
      </c>
      <c r="H79" s="626"/>
      <c r="I79" s="626"/>
      <c r="J79" s="626"/>
      <c r="K79" s="627"/>
      <c r="L79" s="293"/>
    </row>
    <row r="80" spans="3:16">
      <c r="C80" s="628" t="s">
        <v>64</v>
      </c>
      <c r="D80" s="628"/>
      <c r="E80" s="629"/>
      <c r="F80" s="386"/>
      <c r="G80" s="387" t="s">
        <v>61</v>
      </c>
      <c r="H80" s="388" t="s">
        <v>49</v>
      </c>
      <c r="I80" s="388" t="s">
        <v>50</v>
      </c>
      <c r="J80" s="389" t="s">
        <v>51</v>
      </c>
      <c r="K80" s="390" t="s">
        <v>52</v>
      </c>
      <c r="L80" s="282"/>
    </row>
    <row r="81" spans="3:12">
      <c r="C81" s="606" t="s">
        <v>85</v>
      </c>
      <c r="D81" s="631"/>
      <c r="E81" s="631"/>
      <c r="F81" s="235"/>
      <c r="G81" s="391">
        <v>44628</v>
      </c>
      <c r="H81" s="392">
        <v>3719</v>
      </c>
      <c r="I81" s="393">
        <v>3423.52</v>
      </c>
      <c r="J81" s="360">
        <v>855.88</v>
      </c>
      <c r="K81" s="394">
        <v>23.13</v>
      </c>
      <c r="L81" s="282"/>
    </row>
    <row r="82" spans="3:12">
      <c r="C82" s="606"/>
      <c r="D82" s="631"/>
      <c r="E82" s="631"/>
      <c r="F82" s="235"/>
      <c r="G82" s="391">
        <v>45572</v>
      </c>
      <c r="H82" s="395">
        <v>3797.67</v>
      </c>
      <c r="I82" s="396">
        <v>3495.93</v>
      </c>
      <c r="J82" s="364">
        <v>873.98</v>
      </c>
      <c r="K82" s="397">
        <v>23.62</v>
      </c>
      <c r="L82" s="282"/>
    </row>
    <row r="83" spans="3:12">
      <c r="C83" s="606"/>
      <c r="D83" s="631"/>
      <c r="E83" s="631"/>
      <c r="F83" s="235"/>
      <c r="G83" s="391">
        <v>46529</v>
      </c>
      <c r="H83" s="395">
        <v>3877.42</v>
      </c>
      <c r="I83" s="396">
        <v>3569.35</v>
      </c>
      <c r="J83" s="364">
        <v>892.34</v>
      </c>
      <c r="K83" s="397">
        <v>24.12</v>
      </c>
      <c r="L83" s="282"/>
    </row>
    <row r="84" spans="3:12">
      <c r="C84" s="606"/>
      <c r="D84" s="631"/>
      <c r="E84" s="631"/>
      <c r="F84" s="235"/>
      <c r="G84" s="391">
        <v>47372</v>
      </c>
      <c r="H84" s="395">
        <v>3947.67</v>
      </c>
      <c r="I84" s="396">
        <v>3634.02</v>
      </c>
      <c r="J84" s="364">
        <v>908.5</v>
      </c>
      <c r="K84" s="397">
        <v>24.55</v>
      </c>
      <c r="L84" s="282"/>
    </row>
    <row r="85" spans="3:12" ht="14.5" thickBot="1">
      <c r="C85" s="608"/>
      <c r="D85" s="632"/>
      <c r="E85" s="632"/>
      <c r="F85" s="237"/>
      <c r="G85" s="398">
        <v>48229</v>
      </c>
      <c r="H85" s="399">
        <v>4019.08</v>
      </c>
      <c r="I85" s="400">
        <v>3699.76</v>
      </c>
      <c r="J85" s="372">
        <v>924.94</v>
      </c>
      <c r="K85" s="401">
        <v>25</v>
      </c>
      <c r="L85" s="282"/>
    </row>
    <row r="86" spans="3:12" ht="14.5" thickBot="1">
      <c r="C86" s="402"/>
      <c r="D86" s="403"/>
      <c r="E86" s="403"/>
      <c r="F86" s="403"/>
      <c r="G86" s="404"/>
      <c r="H86" s="405"/>
      <c r="I86" s="405"/>
      <c r="J86" s="405"/>
      <c r="K86" s="406"/>
      <c r="L86" s="282"/>
    </row>
    <row r="87" spans="3:12">
      <c r="C87" s="604" t="s">
        <v>86</v>
      </c>
      <c r="D87" s="630"/>
      <c r="E87" s="630"/>
      <c r="F87" s="236"/>
      <c r="G87" s="407">
        <v>47498</v>
      </c>
      <c r="H87" s="408">
        <v>3958.17</v>
      </c>
      <c r="I87" s="409">
        <v>3643.68</v>
      </c>
      <c r="J87" s="410">
        <v>910.92</v>
      </c>
      <c r="K87" s="411">
        <v>24.62</v>
      </c>
      <c r="L87" s="282"/>
    </row>
    <row r="88" spans="3:12">
      <c r="C88" s="606"/>
      <c r="D88" s="631"/>
      <c r="E88" s="631"/>
      <c r="F88" s="235"/>
      <c r="G88" s="412">
        <v>48336</v>
      </c>
      <c r="H88" s="395">
        <v>4028</v>
      </c>
      <c r="I88" s="396">
        <v>3707.97</v>
      </c>
      <c r="J88" s="364">
        <v>926.99</v>
      </c>
      <c r="K88" s="397">
        <v>25.05</v>
      </c>
      <c r="L88" s="282"/>
    </row>
    <row r="89" spans="3:12">
      <c r="C89" s="606"/>
      <c r="D89" s="631"/>
      <c r="E89" s="631"/>
      <c r="F89" s="235"/>
      <c r="G89" s="412">
        <v>49198</v>
      </c>
      <c r="H89" s="395">
        <v>4099.83</v>
      </c>
      <c r="I89" s="396">
        <v>3774.09</v>
      </c>
      <c r="J89" s="364">
        <v>943.52</v>
      </c>
      <c r="K89" s="397">
        <v>25.5</v>
      </c>
      <c r="L89" s="282"/>
    </row>
    <row r="90" spans="3:12">
      <c r="C90" s="606"/>
      <c r="D90" s="631"/>
      <c r="E90" s="631"/>
      <c r="F90" s="235"/>
      <c r="G90" s="412">
        <v>50055</v>
      </c>
      <c r="H90" s="395">
        <v>4171.25</v>
      </c>
      <c r="I90" s="396">
        <v>3839.84</v>
      </c>
      <c r="J90" s="364">
        <v>959.96</v>
      </c>
      <c r="K90" s="397">
        <v>25.94</v>
      </c>
      <c r="L90" s="282"/>
    </row>
    <row r="91" spans="3:12" ht="14.5" thickBot="1">
      <c r="C91" s="608"/>
      <c r="D91" s="632"/>
      <c r="E91" s="632"/>
      <c r="F91" s="237"/>
      <c r="G91" s="413">
        <v>50902</v>
      </c>
      <c r="H91" s="399">
        <v>4241.83</v>
      </c>
      <c r="I91" s="400">
        <v>3904.81</v>
      </c>
      <c r="J91" s="372">
        <v>976.2</v>
      </c>
      <c r="K91" s="401">
        <v>26.38</v>
      </c>
      <c r="L91" s="282"/>
    </row>
    <row r="92" spans="3:12" ht="14.5" thickBot="1">
      <c r="D92" s="235"/>
      <c r="E92" s="235"/>
      <c r="F92" s="235"/>
      <c r="G92" s="235"/>
      <c r="H92" s="296"/>
      <c r="I92" s="414"/>
      <c r="J92" s="414"/>
      <c r="K92" s="350"/>
      <c r="L92" s="415"/>
    </row>
    <row r="93" spans="3:12" ht="14.5" thickBot="1">
      <c r="C93" s="623" t="s">
        <v>33</v>
      </c>
      <c r="D93" s="624"/>
      <c r="E93" s="624"/>
      <c r="F93" s="625"/>
      <c r="G93" s="626" t="s">
        <v>60</v>
      </c>
      <c r="H93" s="626"/>
      <c r="I93" s="626"/>
      <c r="J93" s="626"/>
      <c r="K93" s="627"/>
      <c r="L93" s="235"/>
    </row>
    <row r="94" spans="3:12">
      <c r="C94" s="606" t="s">
        <v>87</v>
      </c>
      <c r="D94" s="631"/>
      <c r="E94" s="631"/>
      <c r="F94" s="235"/>
      <c r="G94" s="416">
        <v>50270</v>
      </c>
      <c r="H94" s="392">
        <v>4189.17</v>
      </c>
      <c r="I94" s="393">
        <v>3856.33</v>
      </c>
      <c r="J94" s="360">
        <v>964.08</v>
      </c>
      <c r="K94" s="394">
        <v>26.06</v>
      </c>
      <c r="L94" s="282"/>
    </row>
    <row r="95" spans="3:12">
      <c r="C95" s="606"/>
      <c r="D95" s="631"/>
      <c r="E95" s="631"/>
      <c r="F95" s="235"/>
      <c r="G95" s="412">
        <v>51124</v>
      </c>
      <c r="H95" s="395">
        <v>4260.33</v>
      </c>
      <c r="I95" s="396">
        <v>3921.84</v>
      </c>
      <c r="J95" s="364">
        <v>980.46</v>
      </c>
      <c r="K95" s="397">
        <v>26.5</v>
      </c>
      <c r="L95" s="282"/>
    </row>
    <row r="96" spans="3:12">
      <c r="C96" s="606"/>
      <c r="D96" s="631"/>
      <c r="E96" s="631"/>
      <c r="F96" s="235"/>
      <c r="G96" s="412">
        <v>51990</v>
      </c>
      <c r="H96" s="395">
        <v>4332.5</v>
      </c>
      <c r="I96" s="396">
        <v>3988.27</v>
      </c>
      <c r="J96" s="364">
        <v>997.07</v>
      </c>
      <c r="K96" s="397">
        <v>26.95</v>
      </c>
      <c r="L96" s="282"/>
    </row>
    <row r="97" spans="3:12">
      <c r="C97" s="606"/>
      <c r="D97" s="631"/>
      <c r="E97" s="631"/>
      <c r="F97" s="235"/>
      <c r="G97" s="412">
        <v>52770</v>
      </c>
      <c r="H97" s="395">
        <v>4397.5</v>
      </c>
      <c r="I97" s="396">
        <v>4048.11</v>
      </c>
      <c r="J97" s="364">
        <v>1012.03</v>
      </c>
      <c r="K97" s="397">
        <v>27.35</v>
      </c>
      <c r="L97" s="282"/>
    </row>
    <row r="98" spans="3:12" ht="14.5" thickBot="1">
      <c r="C98" s="608"/>
      <c r="D98" s="632"/>
      <c r="E98" s="632"/>
      <c r="F98" s="237"/>
      <c r="G98" s="413">
        <v>53685</v>
      </c>
      <c r="H98" s="399">
        <v>4473.75</v>
      </c>
      <c r="I98" s="400">
        <v>4118.3</v>
      </c>
      <c r="J98" s="372">
        <v>1029.58</v>
      </c>
      <c r="K98" s="401">
        <v>27.83</v>
      </c>
      <c r="L98" s="282"/>
    </row>
    <row r="99" spans="3:12" s="230" customFormat="1" ht="15.75" customHeight="1" thickBot="1">
      <c r="G99" s="417"/>
      <c r="H99" s="418"/>
      <c r="I99" s="418"/>
      <c r="J99" s="418"/>
      <c r="K99" s="419"/>
    </row>
    <row r="100" spans="3:12">
      <c r="C100" s="604" t="s">
        <v>88</v>
      </c>
      <c r="D100" s="630"/>
      <c r="E100" s="630"/>
      <c r="F100" s="420"/>
      <c r="G100" s="321">
        <v>54757</v>
      </c>
      <c r="H100" s="392">
        <v>4563.08</v>
      </c>
      <c r="I100" s="393">
        <v>4200.54</v>
      </c>
      <c r="J100" s="360">
        <v>1050.1300000000001</v>
      </c>
      <c r="K100" s="394">
        <v>28.38</v>
      </c>
      <c r="L100" s="282"/>
    </row>
    <row r="101" spans="3:12">
      <c r="C101" s="606"/>
      <c r="D101" s="631"/>
      <c r="E101" s="631"/>
      <c r="F101" s="421"/>
      <c r="G101" s="328">
        <v>57086</v>
      </c>
      <c r="H101" s="395">
        <v>4757.17</v>
      </c>
      <c r="I101" s="396">
        <v>4379.2</v>
      </c>
      <c r="J101" s="364">
        <v>1094.8</v>
      </c>
      <c r="K101" s="397">
        <v>29.59</v>
      </c>
      <c r="L101" s="282"/>
    </row>
    <row r="102" spans="3:12">
      <c r="C102" s="606"/>
      <c r="D102" s="631"/>
      <c r="E102" s="631"/>
      <c r="F102" s="421"/>
      <c r="G102" s="328">
        <v>59530</v>
      </c>
      <c r="H102" s="395">
        <v>4960.83</v>
      </c>
      <c r="I102" s="396">
        <v>4566.68</v>
      </c>
      <c r="J102" s="364">
        <v>1141.67</v>
      </c>
      <c r="K102" s="397">
        <v>30.86</v>
      </c>
      <c r="L102" s="282"/>
    </row>
    <row r="103" spans="3:12">
      <c r="C103" s="606"/>
      <c r="D103" s="631"/>
      <c r="E103" s="631"/>
      <c r="F103" s="421"/>
      <c r="G103" s="328">
        <v>61748</v>
      </c>
      <c r="H103" s="395">
        <v>5145.67</v>
      </c>
      <c r="I103" s="396">
        <v>4736.83</v>
      </c>
      <c r="J103" s="364">
        <v>1184.21</v>
      </c>
      <c r="K103" s="397">
        <v>32.01</v>
      </c>
      <c r="L103" s="282"/>
    </row>
    <row r="104" spans="3:12" ht="14.5" thickBot="1">
      <c r="C104" s="608"/>
      <c r="D104" s="632"/>
      <c r="E104" s="632"/>
      <c r="F104" s="422"/>
      <c r="G104" s="423">
        <v>64077</v>
      </c>
      <c r="H104" s="399">
        <v>5339.75</v>
      </c>
      <c r="I104" s="400">
        <v>4915.5</v>
      </c>
      <c r="J104" s="372">
        <v>1228.8699999999999</v>
      </c>
      <c r="K104" s="401">
        <v>33.21</v>
      </c>
      <c r="L104" s="282"/>
    </row>
    <row r="105" spans="3:12" ht="14.5" thickBot="1">
      <c r="C105" s="230"/>
      <c r="D105" s="230"/>
      <c r="E105" s="230"/>
      <c r="F105" s="230"/>
      <c r="G105" s="417"/>
      <c r="H105" s="424"/>
      <c r="I105" s="424"/>
      <c r="J105" s="424"/>
      <c r="K105" s="425"/>
      <c r="L105" s="282"/>
    </row>
    <row r="106" spans="3:12">
      <c r="C106" s="604" t="s">
        <v>89</v>
      </c>
      <c r="D106" s="630"/>
      <c r="E106" s="630"/>
      <c r="F106" s="420"/>
      <c r="G106" s="321">
        <v>65242</v>
      </c>
      <c r="H106" s="392">
        <v>5436.83</v>
      </c>
      <c r="I106" s="393">
        <v>5004.87</v>
      </c>
      <c r="J106" s="360">
        <v>1251.22</v>
      </c>
      <c r="K106" s="394">
        <v>33.82</v>
      </c>
      <c r="L106" s="282"/>
    </row>
    <row r="107" spans="3:12">
      <c r="C107" s="606"/>
      <c r="D107" s="631"/>
      <c r="E107" s="631"/>
      <c r="F107" s="421"/>
      <c r="G107" s="328">
        <v>67573</v>
      </c>
      <c r="H107" s="395">
        <v>5631.08</v>
      </c>
      <c r="I107" s="396">
        <v>5183.68</v>
      </c>
      <c r="J107" s="364">
        <v>1295.92</v>
      </c>
      <c r="K107" s="397">
        <v>35.020000000000003</v>
      </c>
      <c r="L107" s="282"/>
    </row>
    <row r="108" spans="3:12">
      <c r="C108" s="606"/>
      <c r="D108" s="631"/>
      <c r="E108" s="631"/>
      <c r="F108" s="421"/>
      <c r="G108" s="328">
        <v>69903</v>
      </c>
      <c r="H108" s="395">
        <v>5825.25</v>
      </c>
      <c r="I108" s="396">
        <v>5362.42</v>
      </c>
      <c r="J108" s="364">
        <v>1340.61</v>
      </c>
      <c r="K108" s="397">
        <v>36.229999999999997</v>
      </c>
      <c r="L108" s="282"/>
    </row>
    <row r="109" spans="3:12">
      <c r="C109" s="606"/>
      <c r="D109" s="631"/>
      <c r="E109" s="631"/>
      <c r="F109" s="421"/>
      <c r="G109" s="328">
        <v>72232</v>
      </c>
      <c r="H109" s="395">
        <v>6019.33</v>
      </c>
      <c r="I109" s="396">
        <v>5541.08</v>
      </c>
      <c r="J109" s="364">
        <v>1385.27</v>
      </c>
      <c r="K109" s="397">
        <v>37.44</v>
      </c>
      <c r="L109" s="282"/>
    </row>
    <row r="110" spans="3:12" ht="14.5" thickBot="1">
      <c r="C110" s="608"/>
      <c r="D110" s="632"/>
      <c r="E110" s="632"/>
      <c r="F110" s="422"/>
      <c r="G110" s="423">
        <v>74563</v>
      </c>
      <c r="H110" s="399">
        <v>6213.58</v>
      </c>
      <c r="I110" s="400">
        <v>5719.9</v>
      </c>
      <c r="J110" s="372">
        <v>1429.98</v>
      </c>
      <c r="K110" s="401">
        <v>38.65</v>
      </c>
      <c r="L110" s="282"/>
    </row>
  </sheetData>
  <mergeCells count="82">
    <mergeCell ref="G79:K79"/>
    <mergeCell ref="C80:E80"/>
    <mergeCell ref="C106:E110"/>
    <mergeCell ref="C81:E85"/>
    <mergeCell ref="C87:E91"/>
    <mergeCell ref="C93:F93"/>
    <mergeCell ref="G93:K93"/>
    <mergeCell ref="C94:E98"/>
    <mergeCell ref="C100:E104"/>
    <mergeCell ref="D58:E61"/>
    <mergeCell ref="D63:E66"/>
    <mergeCell ref="D68:E71"/>
    <mergeCell ref="D73:E76"/>
    <mergeCell ref="C79:F79"/>
    <mergeCell ref="C46:F46"/>
    <mergeCell ref="G46:K46"/>
    <mergeCell ref="D47:E47"/>
    <mergeCell ref="D48:E51"/>
    <mergeCell ref="D53:E56"/>
    <mergeCell ref="C34:F35"/>
    <mergeCell ref="G34:K35"/>
    <mergeCell ref="D36:E36"/>
    <mergeCell ref="D37:E39"/>
    <mergeCell ref="D41:E43"/>
    <mergeCell ref="A20:A26"/>
    <mergeCell ref="E20:E26"/>
    <mergeCell ref="B26:B31"/>
    <mergeCell ref="F26:F31"/>
    <mergeCell ref="C33:K33"/>
    <mergeCell ref="L13:L14"/>
    <mergeCell ref="D14:D15"/>
    <mergeCell ref="J14:J15"/>
    <mergeCell ref="K14:K15"/>
    <mergeCell ref="L15:L16"/>
    <mergeCell ref="G12:G13"/>
    <mergeCell ref="H12:H13"/>
    <mergeCell ref="I12:I13"/>
    <mergeCell ref="J12:J13"/>
    <mergeCell ref="K12:K13"/>
    <mergeCell ref="J8:J9"/>
    <mergeCell ref="K8:K9"/>
    <mergeCell ref="L9:L10"/>
    <mergeCell ref="D10:D11"/>
    <mergeCell ref="E10:E15"/>
    <mergeCell ref="G10:G11"/>
    <mergeCell ref="H10:H11"/>
    <mergeCell ref="I10:I11"/>
    <mergeCell ref="J10:J11"/>
    <mergeCell ref="F14:F20"/>
    <mergeCell ref="G14:G15"/>
    <mergeCell ref="H14:H15"/>
    <mergeCell ref="I14:I15"/>
    <mergeCell ref="K10:K11"/>
    <mergeCell ref="L11:L12"/>
    <mergeCell ref="D12:D13"/>
    <mergeCell ref="L5:L6"/>
    <mergeCell ref="A6:A7"/>
    <mergeCell ref="D6:D7"/>
    <mergeCell ref="E6:E7"/>
    <mergeCell ref="G6:G7"/>
    <mergeCell ref="H6:H7"/>
    <mergeCell ref="I6:I7"/>
    <mergeCell ref="J6:J7"/>
    <mergeCell ref="K6:K7"/>
    <mergeCell ref="L7:L8"/>
    <mergeCell ref="B8:B10"/>
    <mergeCell ref="D8:D9"/>
    <mergeCell ref="F8:F11"/>
    <mergeCell ref="G8:G9"/>
    <mergeCell ref="H8:H9"/>
    <mergeCell ref="I8:I9"/>
    <mergeCell ref="A1:K2"/>
    <mergeCell ref="A3:B3"/>
    <mergeCell ref="E3:F3"/>
    <mergeCell ref="B4:B5"/>
    <mergeCell ref="D4:D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I103"/>
  <sheetViews>
    <sheetView showGridLines="0" zoomScaleNormal="100" workbookViewId="0">
      <pane ySplit="1" topLeftCell="A2" activePane="bottomLeft" state="frozen"/>
      <selection pane="bottomLeft" activeCell="I75" sqref="I75"/>
    </sheetView>
  </sheetViews>
  <sheetFormatPr defaultColWidth="9.1796875" defaultRowHeight="15.5"/>
  <cols>
    <col min="1" max="1" width="10.81640625" style="238" customWidth="1"/>
    <col min="2" max="2" width="9.26953125" style="238" customWidth="1"/>
    <col min="3" max="3" width="7" style="238" bestFit="1" customWidth="1"/>
    <col min="4" max="4" width="15.453125" style="238" bestFit="1" customWidth="1"/>
    <col min="5" max="5" width="11.7265625" style="238" bestFit="1" customWidth="1"/>
    <col min="6" max="6" width="12.7265625" style="238" bestFit="1" customWidth="1"/>
    <col min="7" max="7" width="11.7265625" style="272" bestFit="1" customWidth="1"/>
    <col min="8" max="8" width="8.54296875" style="238" bestFit="1" customWidth="1"/>
    <col min="9" max="9" width="12.7265625" style="238" bestFit="1" customWidth="1"/>
    <col min="10" max="16384" width="9.1796875" style="238"/>
  </cols>
  <sheetData>
    <row r="1" spans="1:8" customFormat="1" ht="18.5" thickBot="1">
      <c r="A1" s="642" t="s">
        <v>75</v>
      </c>
      <c r="B1" s="643"/>
      <c r="C1" s="643"/>
      <c r="D1" s="643"/>
      <c r="E1" s="643"/>
      <c r="F1" s="643"/>
      <c r="G1" s="643"/>
      <c r="H1" s="644"/>
    </row>
    <row r="2" spans="1:8" ht="16" thickBot="1"/>
    <row r="3" spans="1:8">
      <c r="A3" s="666" t="s">
        <v>48</v>
      </c>
      <c r="B3" s="662"/>
      <c r="C3" s="245" t="s">
        <v>1</v>
      </c>
      <c r="D3" s="245" t="s">
        <v>61</v>
      </c>
      <c r="E3" s="245" t="s">
        <v>49</v>
      </c>
      <c r="F3" s="245" t="s">
        <v>50</v>
      </c>
      <c r="G3" s="273" t="s">
        <v>51</v>
      </c>
      <c r="H3" s="246" t="s">
        <v>52</v>
      </c>
    </row>
    <row r="4" spans="1:8">
      <c r="A4" s="247">
        <v>1</v>
      </c>
      <c r="B4" s="241"/>
      <c r="C4" s="242">
        <v>6</v>
      </c>
      <c r="D4" s="243">
        <v>16394</v>
      </c>
      <c r="E4" s="244">
        <v>1366.17</v>
      </c>
      <c r="F4" s="244">
        <v>1257.6199999999999</v>
      </c>
      <c r="G4" s="244">
        <v>314.41000000000003</v>
      </c>
      <c r="H4" s="248">
        <v>8.5</v>
      </c>
    </row>
    <row r="5" spans="1:8">
      <c r="A5" s="249"/>
      <c r="B5" s="667">
        <v>2</v>
      </c>
      <c r="C5" s="242">
        <v>6</v>
      </c>
      <c r="D5" s="243">
        <v>16394</v>
      </c>
      <c r="E5" s="244">
        <v>1366.17</v>
      </c>
      <c r="F5" s="244">
        <v>1257.6199999999999</v>
      </c>
      <c r="G5" s="244">
        <v>314.41000000000003</v>
      </c>
      <c r="H5" s="248">
        <v>8.5</v>
      </c>
    </row>
    <row r="6" spans="1:8">
      <c r="A6" s="249"/>
      <c r="B6" s="667"/>
      <c r="C6" s="242">
        <v>7</v>
      </c>
      <c r="D6" s="243">
        <v>16495</v>
      </c>
      <c r="E6" s="244">
        <v>1374.58</v>
      </c>
      <c r="F6" s="244">
        <v>1265.3699999999999</v>
      </c>
      <c r="G6" s="244">
        <v>316.33999999999997</v>
      </c>
      <c r="H6" s="248">
        <v>8.5500000000000007</v>
      </c>
    </row>
    <row r="7" spans="1:8">
      <c r="A7" s="668">
        <v>3</v>
      </c>
      <c r="B7" s="241"/>
      <c r="C7" s="242">
        <v>8</v>
      </c>
      <c r="D7" s="243">
        <v>16626</v>
      </c>
      <c r="E7" s="244">
        <v>1385.5</v>
      </c>
      <c r="F7" s="244">
        <v>1275.42</v>
      </c>
      <c r="G7" s="244">
        <v>318.85000000000002</v>
      </c>
      <c r="H7" s="248">
        <v>8.6199999999999992</v>
      </c>
    </row>
    <row r="8" spans="1:8">
      <c r="A8" s="668"/>
      <c r="B8" s="241"/>
      <c r="C8" s="242">
        <v>9</v>
      </c>
      <c r="D8" s="243">
        <v>16755</v>
      </c>
      <c r="E8" s="244">
        <v>1396.25</v>
      </c>
      <c r="F8" s="244">
        <v>1285.32</v>
      </c>
      <c r="G8" s="244">
        <v>321.33</v>
      </c>
      <c r="H8" s="248">
        <v>8.68</v>
      </c>
    </row>
    <row r="9" spans="1:8">
      <c r="A9" s="249"/>
      <c r="B9" s="667">
        <v>4</v>
      </c>
      <c r="C9" s="242">
        <v>10</v>
      </c>
      <c r="D9" s="243">
        <v>16863</v>
      </c>
      <c r="E9" s="244">
        <v>1405.25</v>
      </c>
      <c r="F9" s="244">
        <v>1293.5999999999999</v>
      </c>
      <c r="G9" s="244">
        <v>323.39999999999998</v>
      </c>
      <c r="H9" s="248">
        <v>8.74</v>
      </c>
    </row>
    <row r="10" spans="1:8">
      <c r="A10" s="249"/>
      <c r="B10" s="667"/>
      <c r="C10" s="242">
        <v>11</v>
      </c>
      <c r="D10" s="243">
        <v>17007</v>
      </c>
      <c r="E10" s="244">
        <v>1417.25</v>
      </c>
      <c r="F10" s="244">
        <v>1304.6500000000001</v>
      </c>
      <c r="G10" s="244">
        <v>326.16000000000003</v>
      </c>
      <c r="H10" s="248">
        <v>8.82</v>
      </c>
    </row>
    <row r="11" spans="1:8">
      <c r="A11" s="249"/>
      <c r="B11" s="667"/>
      <c r="C11" s="242">
        <v>12</v>
      </c>
      <c r="D11" s="243">
        <v>17173</v>
      </c>
      <c r="E11" s="244">
        <v>1431.08</v>
      </c>
      <c r="F11" s="244">
        <v>1317.38</v>
      </c>
      <c r="G11" s="244">
        <v>329.35</v>
      </c>
      <c r="H11" s="248">
        <v>8.9</v>
      </c>
    </row>
    <row r="12" spans="1:8">
      <c r="A12" s="250"/>
      <c r="B12" s="242"/>
      <c r="C12" s="242">
        <v>13</v>
      </c>
      <c r="D12" s="243">
        <v>17391</v>
      </c>
      <c r="E12" s="244">
        <v>1449.25</v>
      </c>
      <c r="F12" s="244">
        <v>1334.1</v>
      </c>
      <c r="G12" s="244">
        <v>333.53</v>
      </c>
      <c r="H12" s="248">
        <v>9.01</v>
      </c>
    </row>
    <row r="13" spans="1:8">
      <c r="A13" s="250"/>
      <c r="B13" s="242"/>
      <c r="C13" s="242">
        <v>14</v>
      </c>
      <c r="D13" s="243">
        <v>17681</v>
      </c>
      <c r="E13" s="244">
        <v>1473.42</v>
      </c>
      <c r="F13" s="244">
        <v>1356.35</v>
      </c>
      <c r="G13" s="244">
        <v>339.09</v>
      </c>
      <c r="H13" s="248">
        <v>9.16</v>
      </c>
    </row>
    <row r="14" spans="1:8">
      <c r="A14" s="247">
        <v>5</v>
      </c>
      <c r="B14" s="242"/>
      <c r="C14" s="242">
        <v>15</v>
      </c>
      <c r="D14" s="243">
        <v>17972</v>
      </c>
      <c r="E14" s="244">
        <v>1497.67</v>
      </c>
      <c r="F14" s="244">
        <v>1378.67</v>
      </c>
      <c r="G14" s="244">
        <v>344.67</v>
      </c>
      <c r="H14" s="248">
        <v>9.32</v>
      </c>
    </row>
    <row r="15" spans="1:8">
      <c r="A15" s="250"/>
      <c r="B15" s="241"/>
      <c r="C15" s="242">
        <v>16</v>
      </c>
      <c r="D15" s="243">
        <v>18319</v>
      </c>
      <c r="E15" s="244">
        <v>1526.58</v>
      </c>
      <c r="F15" s="244">
        <v>1405.29</v>
      </c>
      <c r="G15" s="244">
        <v>351.32</v>
      </c>
      <c r="H15" s="248">
        <v>9.5</v>
      </c>
    </row>
    <row r="16" spans="1:8">
      <c r="A16" s="250"/>
      <c r="B16" s="240"/>
      <c r="C16" s="242">
        <v>17</v>
      </c>
      <c r="D16" s="243">
        <v>18672</v>
      </c>
      <c r="E16" s="244">
        <v>1556</v>
      </c>
      <c r="F16" s="244">
        <v>1432.37</v>
      </c>
      <c r="G16" s="244">
        <v>358.09</v>
      </c>
      <c r="H16" s="248">
        <v>9.68</v>
      </c>
    </row>
    <row r="17" spans="1:8">
      <c r="A17" s="249"/>
      <c r="B17" s="240"/>
      <c r="C17" s="242">
        <v>18</v>
      </c>
      <c r="D17" s="243">
        <v>18870</v>
      </c>
      <c r="E17" s="244">
        <v>1572.5</v>
      </c>
      <c r="F17" s="244">
        <v>1447.56</v>
      </c>
      <c r="G17" s="244">
        <v>361.89</v>
      </c>
      <c r="H17" s="248">
        <v>9.7799999999999994</v>
      </c>
    </row>
    <row r="18" spans="1:8">
      <c r="A18" s="249"/>
      <c r="B18" s="240">
        <v>6</v>
      </c>
      <c r="C18" s="242">
        <v>19</v>
      </c>
      <c r="D18" s="243">
        <v>19446</v>
      </c>
      <c r="E18" s="244">
        <v>1620.5</v>
      </c>
      <c r="F18" s="244">
        <v>1491.75</v>
      </c>
      <c r="G18" s="244">
        <v>372.94</v>
      </c>
      <c r="H18" s="248">
        <v>10.08</v>
      </c>
    </row>
    <row r="19" spans="1:8">
      <c r="A19" s="249"/>
      <c r="B19" s="240"/>
      <c r="C19" s="242">
        <v>20</v>
      </c>
      <c r="D19" s="243">
        <v>19819</v>
      </c>
      <c r="E19" s="244">
        <v>1651.58</v>
      </c>
      <c r="F19" s="244">
        <v>1520.36</v>
      </c>
      <c r="G19" s="244">
        <v>380.09</v>
      </c>
      <c r="H19" s="248">
        <v>10.27</v>
      </c>
    </row>
    <row r="20" spans="1:8">
      <c r="A20" s="247"/>
      <c r="B20" s="240"/>
      <c r="C20" s="242">
        <v>21</v>
      </c>
      <c r="D20" s="243">
        <v>20541</v>
      </c>
      <c r="E20" s="244">
        <v>1711.75</v>
      </c>
      <c r="F20" s="244">
        <v>1575.75</v>
      </c>
      <c r="G20" s="244">
        <v>393.94</v>
      </c>
      <c r="H20" s="248">
        <v>10.65</v>
      </c>
    </row>
    <row r="21" spans="1:8">
      <c r="A21" s="247"/>
      <c r="B21" s="242"/>
      <c r="C21" s="242">
        <v>22</v>
      </c>
      <c r="D21" s="243">
        <v>21074</v>
      </c>
      <c r="E21" s="244">
        <v>1756.17</v>
      </c>
      <c r="F21" s="244">
        <v>1616.64</v>
      </c>
      <c r="G21" s="244">
        <v>404.16</v>
      </c>
      <c r="H21" s="248">
        <v>10.92</v>
      </c>
    </row>
    <row r="22" spans="1:8">
      <c r="A22" s="247">
        <v>7</v>
      </c>
      <c r="B22" s="242"/>
      <c r="C22" s="242">
        <v>23</v>
      </c>
      <c r="D22" s="243">
        <v>21693</v>
      </c>
      <c r="E22" s="244">
        <v>1807.75</v>
      </c>
      <c r="F22" s="244">
        <v>1664.12</v>
      </c>
      <c r="G22" s="244">
        <v>416.03</v>
      </c>
      <c r="H22" s="248">
        <v>11.24</v>
      </c>
    </row>
    <row r="23" spans="1:8">
      <c r="A23" s="247"/>
      <c r="B23" s="241"/>
      <c r="C23" s="242">
        <v>24</v>
      </c>
      <c r="D23" s="243">
        <v>22401</v>
      </c>
      <c r="E23" s="244">
        <v>1866.75</v>
      </c>
      <c r="F23" s="244">
        <v>1718.43</v>
      </c>
      <c r="G23" s="244">
        <v>429.61</v>
      </c>
      <c r="H23" s="248">
        <v>11.61</v>
      </c>
    </row>
    <row r="24" spans="1:8">
      <c r="A24" s="247"/>
      <c r="B24" s="667">
        <v>8</v>
      </c>
      <c r="C24" s="242">
        <v>25</v>
      </c>
      <c r="D24" s="243">
        <v>23111</v>
      </c>
      <c r="E24" s="244">
        <v>1925.92</v>
      </c>
      <c r="F24" s="244">
        <v>1772.9</v>
      </c>
      <c r="G24" s="244">
        <v>443.22</v>
      </c>
      <c r="H24" s="248">
        <v>11.98</v>
      </c>
    </row>
    <row r="25" spans="1:8">
      <c r="A25" s="249"/>
      <c r="B25" s="667"/>
      <c r="C25" s="242">
        <v>26</v>
      </c>
      <c r="D25" s="243">
        <v>23866</v>
      </c>
      <c r="E25" s="244">
        <v>1988.83</v>
      </c>
      <c r="F25" s="244">
        <v>1830.82</v>
      </c>
      <c r="G25" s="244">
        <v>457.7</v>
      </c>
      <c r="H25" s="248">
        <v>12.37</v>
      </c>
    </row>
    <row r="26" spans="1:8">
      <c r="A26" s="249"/>
      <c r="B26" s="667"/>
      <c r="C26" s="242">
        <v>27</v>
      </c>
      <c r="D26" s="243">
        <v>24657</v>
      </c>
      <c r="E26" s="244">
        <v>2054.75</v>
      </c>
      <c r="F26" s="244">
        <v>1891.5</v>
      </c>
      <c r="G26" s="244">
        <v>472.87</v>
      </c>
      <c r="H26" s="248">
        <v>12.78</v>
      </c>
    </row>
    <row r="27" spans="1:8" ht="16" thickBot="1">
      <c r="A27" s="251"/>
      <c r="B27" s="669"/>
      <c r="C27" s="252">
        <v>28</v>
      </c>
      <c r="D27" s="253">
        <v>25463</v>
      </c>
      <c r="E27" s="254">
        <v>2121.92</v>
      </c>
      <c r="F27" s="254">
        <v>1953.33</v>
      </c>
      <c r="G27" s="254">
        <v>488.33</v>
      </c>
      <c r="H27" s="255">
        <v>13.2</v>
      </c>
    </row>
    <row r="28" spans="1:8">
      <c r="A28" s="661"/>
      <c r="B28" s="661"/>
      <c r="C28" s="661"/>
      <c r="D28" s="661"/>
      <c r="E28" s="661"/>
      <c r="F28" s="661"/>
      <c r="G28" s="661"/>
      <c r="H28" s="661"/>
    </row>
    <row r="29" spans="1:8" ht="16" thickBot="1">
      <c r="A29" s="661"/>
      <c r="B29" s="661"/>
      <c r="C29" s="661"/>
      <c r="D29" s="661"/>
      <c r="E29" s="661"/>
      <c r="F29" s="661"/>
      <c r="G29" s="661"/>
      <c r="H29" s="661"/>
    </row>
    <row r="30" spans="1:8">
      <c r="A30" s="655" t="s">
        <v>31</v>
      </c>
      <c r="B30" s="656"/>
      <c r="C30" s="656"/>
      <c r="D30" s="662" t="s">
        <v>60</v>
      </c>
      <c r="E30" s="662"/>
      <c r="F30" s="662"/>
      <c r="G30" s="662"/>
      <c r="H30" s="663"/>
    </row>
    <row r="31" spans="1:8">
      <c r="A31" s="659" t="s">
        <v>64</v>
      </c>
      <c r="B31" s="660"/>
      <c r="C31" s="239" t="s">
        <v>1</v>
      </c>
      <c r="D31" s="239" t="s">
        <v>61</v>
      </c>
      <c r="E31" s="239" t="s">
        <v>49</v>
      </c>
      <c r="F31" s="239" t="s">
        <v>50</v>
      </c>
      <c r="G31" s="274" t="s">
        <v>51</v>
      </c>
      <c r="H31" s="256" t="s">
        <v>52</v>
      </c>
    </row>
    <row r="32" spans="1:8">
      <c r="A32" s="549" t="s">
        <v>6</v>
      </c>
      <c r="B32" s="550"/>
      <c r="C32" s="242">
        <v>29</v>
      </c>
      <c r="D32" s="243">
        <v>26470</v>
      </c>
      <c r="E32" s="244">
        <v>2205.83</v>
      </c>
      <c r="F32" s="244">
        <v>2030.58</v>
      </c>
      <c r="G32" s="244">
        <v>507.64</v>
      </c>
      <c r="H32" s="248">
        <v>13.72</v>
      </c>
    </row>
    <row r="33" spans="1:8">
      <c r="A33" s="549"/>
      <c r="B33" s="550"/>
      <c r="C33" s="242">
        <v>30</v>
      </c>
      <c r="D33" s="243">
        <v>27358</v>
      </c>
      <c r="E33" s="244">
        <v>2279.83</v>
      </c>
      <c r="F33" s="244">
        <v>2098.6999999999998</v>
      </c>
      <c r="G33" s="244">
        <v>524.66999999999996</v>
      </c>
      <c r="H33" s="248">
        <v>14.18</v>
      </c>
    </row>
    <row r="34" spans="1:8">
      <c r="A34" s="549"/>
      <c r="B34" s="550"/>
      <c r="C34" s="242">
        <v>31</v>
      </c>
      <c r="D34" s="243">
        <v>28221</v>
      </c>
      <c r="E34" s="244">
        <v>2351.75</v>
      </c>
      <c r="F34" s="244">
        <v>2164.9</v>
      </c>
      <c r="G34" s="244">
        <v>541.22</v>
      </c>
      <c r="H34" s="248">
        <v>14.63</v>
      </c>
    </row>
    <row r="35" spans="1:8">
      <c r="A35" s="549"/>
      <c r="B35" s="550"/>
      <c r="C35" s="550"/>
      <c r="D35" s="550"/>
      <c r="E35" s="550"/>
      <c r="F35" s="550"/>
      <c r="G35" s="550"/>
      <c r="H35" s="664"/>
    </row>
    <row r="36" spans="1:8">
      <c r="A36" s="549" t="s">
        <v>7</v>
      </c>
      <c r="B36" s="550"/>
      <c r="C36" s="242">
        <v>32</v>
      </c>
      <c r="D36" s="243">
        <v>29055</v>
      </c>
      <c r="E36" s="244">
        <v>2421.25</v>
      </c>
      <c r="F36" s="244">
        <v>2228.88</v>
      </c>
      <c r="G36" s="244">
        <v>557.22</v>
      </c>
      <c r="H36" s="248">
        <v>15.06</v>
      </c>
    </row>
    <row r="37" spans="1:8">
      <c r="A37" s="549"/>
      <c r="B37" s="550"/>
      <c r="C37" s="242">
        <v>33</v>
      </c>
      <c r="D37" s="243">
        <v>29909</v>
      </c>
      <c r="E37" s="244">
        <v>2492.42</v>
      </c>
      <c r="F37" s="244">
        <v>2294.39</v>
      </c>
      <c r="G37" s="244">
        <v>573.6</v>
      </c>
      <c r="H37" s="248">
        <v>15.5</v>
      </c>
    </row>
    <row r="38" spans="1:8" ht="16" thickBot="1">
      <c r="A38" s="653"/>
      <c r="B38" s="654"/>
      <c r="C38" s="252">
        <v>34</v>
      </c>
      <c r="D38" s="253">
        <v>30756</v>
      </c>
      <c r="E38" s="254">
        <v>2563</v>
      </c>
      <c r="F38" s="254">
        <v>2359.36</v>
      </c>
      <c r="G38" s="254">
        <v>589.84</v>
      </c>
      <c r="H38" s="255">
        <v>15.94</v>
      </c>
    </row>
    <row r="39" spans="1:8">
      <c r="A39" s="651"/>
      <c r="B39" s="651"/>
      <c r="C39" s="651"/>
      <c r="D39" s="651"/>
      <c r="E39" s="651"/>
      <c r="F39" s="651"/>
      <c r="G39" s="651"/>
      <c r="H39" s="651"/>
    </row>
    <row r="40" spans="1:8" ht="16" thickBot="1">
      <c r="A40" s="665"/>
      <c r="B40" s="665"/>
      <c r="C40" s="665"/>
      <c r="D40" s="665"/>
      <c r="E40" s="665"/>
      <c r="F40" s="665"/>
      <c r="G40" s="665"/>
      <c r="H40" s="665"/>
    </row>
    <row r="41" spans="1:8">
      <c r="A41" s="655" t="s">
        <v>32</v>
      </c>
      <c r="B41" s="656"/>
      <c r="C41" s="656"/>
      <c r="D41" s="662" t="s">
        <v>60</v>
      </c>
      <c r="E41" s="662"/>
      <c r="F41" s="662"/>
      <c r="G41" s="662"/>
      <c r="H41" s="663"/>
    </row>
    <row r="42" spans="1:8">
      <c r="A42" s="659" t="s">
        <v>64</v>
      </c>
      <c r="B42" s="660"/>
      <c r="C42" s="239" t="s">
        <v>1</v>
      </c>
      <c r="D42" s="239" t="s">
        <v>61</v>
      </c>
      <c r="E42" s="239" t="s">
        <v>49</v>
      </c>
      <c r="F42" s="239" t="s">
        <v>50</v>
      </c>
      <c r="G42" s="274" t="s">
        <v>51</v>
      </c>
      <c r="H42" s="256" t="s">
        <v>52</v>
      </c>
    </row>
    <row r="43" spans="1:8">
      <c r="A43" s="549" t="s">
        <v>8</v>
      </c>
      <c r="B43" s="550"/>
      <c r="C43" s="242">
        <v>33</v>
      </c>
      <c r="D43" s="243">
        <v>29909</v>
      </c>
      <c r="E43" s="244">
        <v>2492.42</v>
      </c>
      <c r="F43" s="244">
        <v>2294.39</v>
      </c>
      <c r="G43" s="244">
        <v>573.6</v>
      </c>
      <c r="H43" s="248">
        <v>15.5</v>
      </c>
    </row>
    <row r="44" spans="1:8">
      <c r="A44" s="549"/>
      <c r="B44" s="550"/>
      <c r="C44" s="242">
        <v>34</v>
      </c>
      <c r="D44" s="243">
        <v>30756</v>
      </c>
      <c r="E44" s="244">
        <v>2563</v>
      </c>
      <c r="F44" s="244">
        <v>2359.36</v>
      </c>
      <c r="G44" s="244">
        <v>589.84</v>
      </c>
      <c r="H44" s="248">
        <v>15.94</v>
      </c>
    </row>
    <row r="45" spans="1:8">
      <c r="A45" s="549"/>
      <c r="B45" s="550"/>
      <c r="C45" s="242">
        <v>35</v>
      </c>
      <c r="D45" s="243">
        <v>31401</v>
      </c>
      <c r="E45" s="244">
        <v>2616.75</v>
      </c>
      <c r="F45" s="244">
        <v>2408.84</v>
      </c>
      <c r="G45" s="244">
        <v>602.21</v>
      </c>
      <c r="H45" s="248">
        <v>16.28</v>
      </c>
    </row>
    <row r="46" spans="1:8">
      <c r="A46" s="549"/>
      <c r="B46" s="550"/>
      <c r="C46" s="242">
        <v>36</v>
      </c>
      <c r="D46" s="243">
        <v>32233</v>
      </c>
      <c r="E46" s="244">
        <v>2686.08</v>
      </c>
      <c r="F46" s="244">
        <v>2472.67</v>
      </c>
      <c r="G46" s="244">
        <v>618.16999999999996</v>
      </c>
      <c r="H46" s="248">
        <v>16.71</v>
      </c>
    </row>
    <row r="47" spans="1:8">
      <c r="A47" s="650"/>
      <c r="B47" s="651"/>
      <c r="C47" s="651"/>
      <c r="D47" s="651"/>
      <c r="E47" s="651"/>
      <c r="F47" s="651"/>
      <c r="G47" s="651"/>
      <c r="H47" s="652"/>
    </row>
    <row r="48" spans="1:8">
      <c r="A48" s="549" t="s">
        <v>9</v>
      </c>
      <c r="B48" s="550"/>
      <c r="C48" s="242">
        <v>35</v>
      </c>
      <c r="D48" s="243">
        <v>31401</v>
      </c>
      <c r="E48" s="244">
        <v>2616.75</v>
      </c>
      <c r="F48" s="244">
        <v>2408.84</v>
      </c>
      <c r="G48" s="244">
        <v>602.21</v>
      </c>
      <c r="H48" s="248">
        <v>16.28</v>
      </c>
    </row>
    <row r="49" spans="1:8">
      <c r="A49" s="549"/>
      <c r="B49" s="550"/>
      <c r="C49" s="242">
        <v>36</v>
      </c>
      <c r="D49" s="243">
        <v>32233</v>
      </c>
      <c r="E49" s="244">
        <v>2686.08</v>
      </c>
      <c r="F49" s="244">
        <v>2472.67</v>
      </c>
      <c r="G49" s="244">
        <v>618.16999999999996</v>
      </c>
      <c r="H49" s="248">
        <v>16.71</v>
      </c>
    </row>
    <row r="50" spans="1:8">
      <c r="A50" s="549"/>
      <c r="B50" s="550"/>
      <c r="C50" s="242">
        <v>37</v>
      </c>
      <c r="D50" s="243">
        <v>33136</v>
      </c>
      <c r="E50" s="244">
        <v>2761.33</v>
      </c>
      <c r="F50" s="244">
        <v>2541.94</v>
      </c>
      <c r="G50" s="244">
        <v>635.48</v>
      </c>
      <c r="H50" s="248">
        <v>17.18</v>
      </c>
    </row>
    <row r="51" spans="1:8">
      <c r="A51" s="549"/>
      <c r="B51" s="550"/>
      <c r="C51" s="242">
        <v>38</v>
      </c>
      <c r="D51" s="243">
        <v>34106</v>
      </c>
      <c r="E51" s="244">
        <v>2842.17</v>
      </c>
      <c r="F51" s="244">
        <v>2616.35</v>
      </c>
      <c r="G51" s="244">
        <v>654.09</v>
      </c>
      <c r="H51" s="248">
        <v>17.68</v>
      </c>
    </row>
    <row r="52" spans="1:8">
      <c r="A52" s="650"/>
      <c r="B52" s="651"/>
      <c r="C52" s="651"/>
      <c r="D52" s="651"/>
      <c r="E52" s="651"/>
      <c r="F52" s="651"/>
      <c r="G52" s="651"/>
      <c r="H52" s="652"/>
    </row>
    <row r="53" spans="1:8">
      <c r="A53" s="549" t="s">
        <v>10</v>
      </c>
      <c r="B53" s="550"/>
      <c r="C53" s="242">
        <v>38</v>
      </c>
      <c r="D53" s="243">
        <v>34106</v>
      </c>
      <c r="E53" s="244">
        <v>2842.17</v>
      </c>
      <c r="F53" s="244">
        <v>2616.35</v>
      </c>
      <c r="G53" s="244">
        <v>654.09</v>
      </c>
      <c r="H53" s="248">
        <v>17.68</v>
      </c>
    </row>
    <row r="54" spans="1:8">
      <c r="A54" s="549"/>
      <c r="B54" s="550"/>
      <c r="C54" s="242">
        <v>39</v>
      </c>
      <c r="D54" s="243">
        <v>35229</v>
      </c>
      <c r="E54" s="244">
        <v>2935.75</v>
      </c>
      <c r="F54" s="244">
        <v>2702.5</v>
      </c>
      <c r="G54" s="244">
        <v>675.62</v>
      </c>
      <c r="H54" s="248">
        <v>18.260000000000002</v>
      </c>
    </row>
    <row r="55" spans="1:8">
      <c r="A55" s="549"/>
      <c r="B55" s="550"/>
      <c r="C55" s="242">
        <v>40</v>
      </c>
      <c r="D55" s="243">
        <v>36153</v>
      </c>
      <c r="E55" s="244">
        <v>3012.75</v>
      </c>
      <c r="F55" s="244">
        <v>2773.38</v>
      </c>
      <c r="G55" s="244">
        <v>693.35</v>
      </c>
      <c r="H55" s="248">
        <v>18.739999999999998</v>
      </c>
    </row>
    <row r="56" spans="1:8">
      <c r="A56" s="549"/>
      <c r="B56" s="550"/>
      <c r="C56" s="242">
        <v>41</v>
      </c>
      <c r="D56" s="243">
        <v>37107</v>
      </c>
      <c r="E56" s="244">
        <v>3092.25</v>
      </c>
      <c r="F56" s="244">
        <v>2846.56</v>
      </c>
      <c r="G56" s="244">
        <v>711.64</v>
      </c>
      <c r="H56" s="248">
        <v>19.23</v>
      </c>
    </row>
    <row r="57" spans="1:8">
      <c r="A57" s="650"/>
      <c r="B57" s="651"/>
      <c r="C57" s="651"/>
      <c r="D57" s="651"/>
      <c r="E57" s="651"/>
      <c r="F57" s="651"/>
      <c r="G57" s="651"/>
      <c r="H57" s="652"/>
    </row>
    <row r="58" spans="1:8">
      <c r="A58" s="549" t="s">
        <v>11</v>
      </c>
      <c r="B58" s="550"/>
      <c r="C58" s="242">
        <v>41</v>
      </c>
      <c r="D58" s="243">
        <v>37107</v>
      </c>
      <c r="E58" s="244">
        <v>3092.25</v>
      </c>
      <c r="F58" s="244">
        <v>2846.56</v>
      </c>
      <c r="G58" s="244">
        <v>711.64</v>
      </c>
      <c r="H58" s="248">
        <v>19.23</v>
      </c>
    </row>
    <row r="59" spans="1:8">
      <c r="A59" s="549"/>
      <c r="B59" s="550"/>
      <c r="C59" s="242">
        <v>42</v>
      </c>
      <c r="D59" s="243">
        <v>38052</v>
      </c>
      <c r="E59" s="244">
        <v>3171</v>
      </c>
      <c r="F59" s="244">
        <v>2919.06</v>
      </c>
      <c r="G59" s="244">
        <v>729.76</v>
      </c>
      <c r="H59" s="248">
        <v>19.72</v>
      </c>
    </row>
    <row r="60" spans="1:8">
      <c r="A60" s="549"/>
      <c r="B60" s="550"/>
      <c r="C60" s="242">
        <v>43</v>
      </c>
      <c r="D60" s="243">
        <v>39002</v>
      </c>
      <c r="E60" s="244">
        <v>3250.17</v>
      </c>
      <c r="F60" s="244">
        <v>2991.93</v>
      </c>
      <c r="G60" s="244">
        <v>747.98</v>
      </c>
      <c r="H60" s="248">
        <v>20.22</v>
      </c>
    </row>
    <row r="61" spans="1:8">
      <c r="A61" s="549"/>
      <c r="B61" s="550"/>
      <c r="C61" s="242">
        <v>44</v>
      </c>
      <c r="D61" s="243">
        <v>39961</v>
      </c>
      <c r="E61" s="244">
        <v>3330.08</v>
      </c>
      <c r="F61" s="244">
        <v>3065.5</v>
      </c>
      <c r="G61" s="244">
        <v>766.38</v>
      </c>
      <c r="H61" s="248">
        <v>20.71</v>
      </c>
    </row>
    <row r="62" spans="1:8">
      <c r="A62" s="650"/>
      <c r="B62" s="651"/>
      <c r="C62" s="651"/>
      <c r="D62" s="651"/>
      <c r="E62" s="651"/>
      <c r="F62" s="651"/>
      <c r="G62" s="651"/>
      <c r="H62" s="652"/>
    </row>
    <row r="63" spans="1:8">
      <c r="A63" s="549" t="s">
        <v>12</v>
      </c>
      <c r="B63" s="550"/>
      <c r="C63" s="242">
        <v>44</v>
      </c>
      <c r="D63" s="243">
        <v>39961</v>
      </c>
      <c r="E63" s="244">
        <v>3330.08</v>
      </c>
      <c r="F63" s="244">
        <v>3065.5</v>
      </c>
      <c r="G63" s="244">
        <v>766.38</v>
      </c>
      <c r="H63" s="248">
        <v>20.71</v>
      </c>
    </row>
    <row r="64" spans="1:8">
      <c r="A64" s="549"/>
      <c r="B64" s="550"/>
      <c r="C64" s="242">
        <v>45</v>
      </c>
      <c r="D64" s="243">
        <v>40858</v>
      </c>
      <c r="E64" s="244">
        <v>3404.83</v>
      </c>
      <c r="F64" s="244">
        <v>3134.31</v>
      </c>
      <c r="G64" s="244">
        <v>783.58</v>
      </c>
      <c r="H64" s="248">
        <v>21.18</v>
      </c>
    </row>
    <row r="65" spans="1:9">
      <c r="A65" s="549"/>
      <c r="B65" s="550"/>
      <c r="C65" s="242">
        <v>46</v>
      </c>
      <c r="D65" s="243">
        <v>41846</v>
      </c>
      <c r="E65" s="244">
        <v>3487.17</v>
      </c>
      <c r="F65" s="244">
        <v>3210.1</v>
      </c>
      <c r="G65" s="244">
        <v>802.53</v>
      </c>
      <c r="H65" s="248">
        <v>21.69</v>
      </c>
    </row>
    <row r="66" spans="1:9">
      <c r="A66" s="549"/>
      <c r="B66" s="550"/>
      <c r="C66" s="242">
        <v>47</v>
      </c>
      <c r="D66" s="243">
        <v>42806</v>
      </c>
      <c r="E66" s="244">
        <v>3567.17</v>
      </c>
      <c r="F66" s="244">
        <v>3283.75</v>
      </c>
      <c r="G66" s="244">
        <v>820.94</v>
      </c>
      <c r="H66" s="248">
        <v>22.19</v>
      </c>
    </row>
    <row r="67" spans="1:9">
      <c r="A67" s="650"/>
      <c r="B67" s="651"/>
      <c r="C67" s="651"/>
      <c r="D67" s="651"/>
      <c r="E67" s="651"/>
      <c r="F67" s="651"/>
      <c r="G67" s="651"/>
      <c r="H67" s="652"/>
    </row>
    <row r="68" spans="1:9">
      <c r="A68" s="549" t="s">
        <v>13</v>
      </c>
      <c r="B68" s="550"/>
      <c r="C68" s="242">
        <v>46</v>
      </c>
      <c r="D68" s="243">
        <v>41846</v>
      </c>
      <c r="E68" s="244">
        <v>3487.17</v>
      </c>
      <c r="F68" s="244">
        <v>3210.1</v>
      </c>
      <c r="G68" s="244">
        <v>802.53</v>
      </c>
      <c r="H68" s="248">
        <v>21.69</v>
      </c>
    </row>
    <row r="69" spans="1:9">
      <c r="A69" s="549"/>
      <c r="B69" s="550"/>
      <c r="C69" s="242">
        <v>47</v>
      </c>
      <c r="D69" s="243">
        <v>42806</v>
      </c>
      <c r="E69" s="244">
        <v>3567.17</v>
      </c>
      <c r="F69" s="244">
        <v>3283.75</v>
      </c>
      <c r="G69" s="244">
        <v>820.94</v>
      </c>
      <c r="H69" s="248">
        <v>22.19</v>
      </c>
    </row>
    <row r="70" spans="1:9">
      <c r="A70" s="549"/>
      <c r="B70" s="550"/>
      <c r="C70" s="242">
        <v>48</v>
      </c>
      <c r="D70" s="243">
        <v>43757</v>
      </c>
      <c r="E70" s="244">
        <v>3646.42</v>
      </c>
      <c r="F70" s="244">
        <v>3356.7</v>
      </c>
      <c r="G70" s="244">
        <v>839.18</v>
      </c>
      <c r="H70" s="248">
        <v>22.68</v>
      </c>
    </row>
    <row r="71" spans="1:9" ht="16" thickBot="1">
      <c r="A71" s="653"/>
      <c r="B71" s="654"/>
      <c r="C71" s="252">
        <v>49</v>
      </c>
      <c r="D71" s="253">
        <v>44697</v>
      </c>
      <c r="E71" s="254">
        <v>3724.75</v>
      </c>
      <c r="F71" s="254">
        <v>3428.81</v>
      </c>
      <c r="G71" s="254">
        <v>857.2</v>
      </c>
      <c r="H71" s="255">
        <v>23.17</v>
      </c>
    </row>
    <row r="72" spans="1:9" ht="16" thickBot="1"/>
    <row r="73" spans="1:9">
      <c r="A73" s="655" t="s">
        <v>33</v>
      </c>
      <c r="B73" s="656"/>
      <c r="C73" s="656"/>
      <c r="D73" s="657" t="s">
        <v>60</v>
      </c>
      <c r="E73" s="657"/>
      <c r="F73" s="657"/>
      <c r="G73" s="657"/>
      <c r="H73" s="658"/>
    </row>
    <row r="74" spans="1:9">
      <c r="A74" s="645" t="s">
        <v>64</v>
      </c>
      <c r="B74" s="646"/>
      <c r="C74" s="271" t="s">
        <v>74</v>
      </c>
      <c r="D74" s="257" t="s">
        <v>61</v>
      </c>
      <c r="E74" s="258" t="s">
        <v>49</v>
      </c>
      <c r="F74" s="258" t="s">
        <v>50</v>
      </c>
      <c r="G74" s="275" t="s">
        <v>51</v>
      </c>
      <c r="H74" s="259" t="s">
        <v>52</v>
      </c>
    </row>
    <row r="75" spans="1:9">
      <c r="A75" s="633" t="s">
        <v>35</v>
      </c>
      <c r="B75" s="634"/>
      <c r="C75" s="270">
        <v>1</v>
      </c>
      <c r="D75" s="269">
        <v>43753</v>
      </c>
      <c r="E75" s="260">
        <f>D75/12</f>
        <v>3646.0833333333335</v>
      </c>
      <c r="F75" s="261">
        <f>D75/365*28</f>
        <v>3356.3945205479449</v>
      </c>
      <c r="G75" s="260">
        <f>D75/365*7</f>
        <v>839.09863013698623</v>
      </c>
      <c r="H75" s="262">
        <f>D75/365*7/37</f>
        <v>22.678341355053682</v>
      </c>
      <c r="I75" s="264"/>
    </row>
    <row r="76" spans="1:9">
      <c r="A76" s="635"/>
      <c r="B76" s="636"/>
      <c r="C76" s="270">
        <v>2</v>
      </c>
      <c r="D76" s="269">
        <v>44678</v>
      </c>
      <c r="E76" s="260">
        <f>D76/12</f>
        <v>3723.1666666666665</v>
      </c>
      <c r="F76" s="261">
        <f>D76/365*28</f>
        <v>3427.3534246575341</v>
      </c>
      <c r="G76" s="260">
        <f>D76/365*7</f>
        <v>856.83835616438353</v>
      </c>
      <c r="H76" s="262">
        <f>D76/365*7/37</f>
        <v>23.157793409848203</v>
      </c>
    </row>
    <row r="77" spans="1:9">
      <c r="A77" s="635"/>
      <c r="B77" s="636"/>
      <c r="C77" s="270">
        <v>3</v>
      </c>
      <c r="D77" s="269">
        <v>45617</v>
      </c>
      <c r="E77" s="260">
        <f>D77/12</f>
        <v>3801.4166666666665</v>
      </c>
      <c r="F77" s="261">
        <f>D77/365*28</f>
        <v>3499.3863013698633</v>
      </c>
      <c r="G77" s="260">
        <f>D77/365*7</f>
        <v>874.84657534246583</v>
      </c>
      <c r="H77" s="262">
        <f>D77/365*7/37</f>
        <v>23.644502036282859</v>
      </c>
    </row>
    <row r="78" spans="1:9">
      <c r="A78" s="635"/>
      <c r="B78" s="636"/>
      <c r="C78" s="270">
        <v>4</v>
      </c>
      <c r="D78" s="269">
        <v>46443</v>
      </c>
      <c r="E78" s="260">
        <f>D78/12</f>
        <v>3870.25</v>
      </c>
      <c r="F78" s="261">
        <f>D78/365*28</f>
        <v>3562.7506849315068</v>
      </c>
      <c r="G78" s="260">
        <f>D78/365*7</f>
        <v>890.68767123287671</v>
      </c>
      <c r="H78" s="262">
        <f>D78/365*7/37</f>
        <v>24.072639763050724</v>
      </c>
    </row>
    <row r="79" spans="1:9">
      <c r="A79" s="647"/>
      <c r="B79" s="648"/>
      <c r="C79" s="270">
        <v>5</v>
      </c>
      <c r="D79" s="269">
        <v>47283</v>
      </c>
      <c r="E79" s="260">
        <f>D79/12</f>
        <v>3940.25</v>
      </c>
      <c r="F79" s="261">
        <f>D79/365*28</f>
        <v>3627.1890410958904</v>
      </c>
      <c r="G79" s="260">
        <f>D79/365*7</f>
        <v>906.7972602739726</v>
      </c>
      <c r="H79" s="262">
        <f>D79/365*7/37</f>
        <v>24.508034061458719</v>
      </c>
    </row>
    <row r="80" spans="1:9">
      <c r="A80" s="635"/>
      <c r="B80" s="636"/>
      <c r="C80" s="636"/>
      <c r="D80" s="636"/>
      <c r="E80" s="636"/>
      <c r="F80" s="636"/>
      <c r="G80" s="636"/>
      <c r="H80" s="649"/>
    </row>
    <row r="81" spans="1:8">
      <c r="A81" s="633" t="s">
        <v>36</v>
      </c>
      <c r="B81" s="634"/>
      <c r="C81" s="270">
        <v>1</v>
      </c>
      <c r="D81" s="269">
        <v>46567</v>
      </c>
      <c r="E81" s="260">
        <f>D81/12</f>
        <v>3880.5833333333335</v>
      </c>
      <c r="F81" s="261">
        <f>D81/365*28</f>
        <v>3572.2630136986304</v>
      </c>
      <c r="G81" s="260">
        <f>D81/365*7</f>
        <v>893.0657534246576</v>
      </c>
      <c r="H81" s="262">
        <f>D81/365*7/37</f>
        <v>24.136912254720475</v>
      </c>
    </row>
    <row r="82" spans="1:8">
      <c r="A82" s="635"/>
      <c r="B82" s="636"/>
      <c r="C82" s="270">
        <v>2</v>
      </c>
      <c r="D82" s="269">
        <v>47388</v>
      </c>
      <c r="E82" s="260">
        <f>D82/12</f>
        <v>3949</v>
      </c>
      <c r="F82" s="261">
        <f>D82/365*28</f>
        <v>3635.2438356164384</v>
      </c>
      <c r="G82" s="260">
        <f>D82/365*7</f>
        <v>908.81095890410961</v>
      </c>
      <c r="H82" s="262">
        <f>D82/365*7/37</f>
        <v>24.562458348759719</v>
      </c>
    </row>
    <row r="83" spans="1:8">
      <c r="A83" s="635"/>
      <c r="B83" s="636"/>
      <c r="C83" s="270">
        <v>3</v>
      </c>
      <c r="D83" s="269">
        <v>48233</v>
      </c>
      <c r="E83" s="260">
        <f>D83/12</f>
        <v>4019.4166666666665</v>
      </c>
      <c r="F83" s="261">
        <f>D83/365*28</f>
        <v>3700.0657534246575</v>
      </c>
      <c r="G83" s="260">
        <f>D83/365*7</f>
        <v>925.01643835616437</v>
      </c>
      <c r="H83" s="262">
        <f>D83/365*7/37</f>
        <v>25.000444279896335</v>
      </c>
    </row>
    <row r="84" spans="1:8">
      <c r="A84" s="635"/>
      <c r="B84" s="636"/>
      <c r="C84" s="270">
        <v>4</v>
      </c>
      <c r="D84" s="269">
        <v>49074</v>
      </c>
      <c r="E84" s="260">
        <f>D84/12</f>
        <v>4089.5</v>
      </c>
      <c r="F84" s="261">
        <f>D84/365*28</f>
        <v>3764.580821917808</v>
      </c>
      <c r="G84" s="260">
        <f>D84/365*7</f>
        <v>941.14520547945199</v>
      </c>
      <c r="H84" s="262">
        <f>D84/365*7/37</f>
        <v>25.436356904850054</v>
      </c>
    </row>
    <row r="85" spans="1:8">
      <c r="A85" s="647"/>
      <c r="B85" s="648"/>
      <c r="C85" s="270">
        <v>5</v>
      </c>
      <c r="D85" s="269">
        <v>49904</v>
      </c>
      <c r="E85" s="260">
        <f>D85/12</f>
        <v>4158.666666666667</v>
      </c>
      <c r="F85" s="261">
        <f>D85/365*28</f>
        <v>3828.2520547945205</v>
      </c>
      <c r="G85" s="260">
        <f>D85/365*7</f>
        <v>957.06301369863013</v>
      </c>
      <c r="H85" s="262">
        <f>D85/365*7/37</f>
        <v>25.866567937800813</v>
      </c>
    </row>
    <row r="86" spans="1:8">
      <c r="A86" s="635"/>
      <c r="B86" s="636"/>
      <c r="C86" s="636"/>
      <c r="D86" s="636"/>
      <c r="E86" s="636"/>
      <c r="F86" s="636"/>
      <c r="G86" s="636"/>
      <c r="H86" s="649"/>
    </row>
    <row r="87" spans="1:8">
      <c r="A87" s="633" t="s">
        <v>40</v>
      </c>
      <c r="B87" s="634"/>
      <c r="C87" s="270">
        <v>1</v>
      </c>
      <c r="D87" s="269">
        <v>49284</v>
      </c>
      <c r="E87" s="260">
        <f>D87/12</f>
        <v>4107</v>
      </c>
      <c r="F87" s="261">
        <f t="shared" ref="F87:F103" si="0">D87/365*28</f>
        <v>3780.6904109589045</v>
      </c>
      <c r="G87" s="260">
        <f>D87/365*7</f>
        <v>945.17260273972613</v>
      </c>
      <c r="H87" s="262">
        <f>D87/365*7/37</f>
        <v>25.545205479452058</v>
      </c>
    </row>
    <row r="88" spans="1:8">
      <c r="A88" s="635"/>
      <c r="B88" s="636"/>
      <c r="C88" s="270">
        <v>2</v>
      </c>
      <c r="D88" s="269">
        <v>50122</v>
      </c>
      <c r="E88" s="260">
        <f>D88/12</f>
        <v>4176.833333333333</v>
      </c>
      <c r="F88" s="261">
        <f t="shared" si="0"/>
        <v>3844.9753424657533</v>
      </c>
      <c r="G88" s="260">
        <f>D88/365*7</f>
        <v>961.24383561643833</v>
      </c>
      <c r="H88" s="262">
        <f>D88/365*7/37</f>
        <v>25.979563124768603</v>
      </c>
    </row>
    <row r="89" spans="1:8">
      <c r="A89" s="635"/>
      <c r="B89" s="636"/>
      <c r="C89" s="270">
        <v>3</v>
      </c>
      <c r="D89" s="269">
        <v>50971</v>
      </c>
      <c r="E89" s="260">
        <f>D89/12</f>
        <v>4247.583333333333</v>
      </c>
      <c r="F89" s="261">
        <f t="shared" si="0"/>
        <v>3910.1041095890409</v>
      </c>
      <c r="G89" s="260">
        <f>D89/365*7</f>
        <v>977.52602739726024</v>
      </c>
      <c r="H89" s="262">
        <f>D89/365*7/37</f>
        <v>26.419622362088113</v>
      </c>
    </row>
    <row r="90" spans="1:8">
      <c r="A90" s="635"/>
      <c r="B90" s="636"/>
      <c r="C90" s="270">
        <v>4</v>
      </c>
      <c r="D90" s="269">
        <v>51735</v>
      </c>
      <c r="E90" s="260">
        <f>D90/12</f>
        <v>4311.25</v>
      </c>
      <c r="F90" s="261">
        <f t="shared" si="0"/>
        <v>3968.7123287671234</v>
      </c>
      <c r="G90" s="260">
        <f>D90/365*7</f>
        <v>992.17808219178085</v>
      </c>
      <c r="H90" s="262">
        <f>D90/365*7/37</f>
        <v>26.815623843021104</v>
      </c>
    </row>
    <row r="91" spans="1:8">
      <c r="A91" s="647"/>
      <c r="B91" s="648"/>
      <c r="C91" s="270">
        <v>5</v>
      </c>
      <c r="D91" s="269">
        <v>52632</v>
      </c>
      <c r="E91" s="260">
        <f>D91/12</f>
        <v>4386</v>
      </c>
      <c r="F91" s="261">
        <f t="shared" si="0"/>
        <v>4037.523287671233</v>
      </c>
      <c r="G91" s="260">
        <f>D91/365*7</f>
        <v>1009.3808219178082</v>
      </c>
      <c r="H91" s="262">
        <f>D91/365*7/37</f>
        <v>27.280562754535357</v>
      </c>
    </row>
    <row r="92" spans="1:8">
      <c r="A92" s="263"/>
      <c r="B92" s="264"/>
      <c r="C92" s="264"/>
      <c r="D92" s="264"/>
      <c r="E92" s="264"/>
      <c r="F92" s="264"/>
      <c r="G92" s="276"/>
      <c r="H92" s="265"/>
    </row>
    <row r="93" spans="1:8">
      <c r="A93" s="633" t="s">
        <v>70</v>
      </c>
      <c r="B93" s="634"/>
      <c r="C93" s="270">
        <v>1</v>
      </c>
      <c r="D93" s="269">
        <v>53683</v>
      </c>
      <c r="E93" s="260">
        <f t="shared" ref="E93:E103" si="1">D93/12</f>
        <v>4473.583333333333</v>
      </c>
      <c r="F93" s="261">
        <f t="shared" si="0"/>
        <v>4118.1479452054791</v>
      </c>
      <c r="G93" s="260">
        <f>D93/365*7</f>
        <v>1029.5369863013698</v>
      </c>
      <c r="H93" s="262">
        <f>D93/365*7/37</f>
        <v>27.825323954091076</v>
      </c>
    </row>
    <row r="94" spans="1:8">
      <c r="A94" s="635"/>
      <c r="B94" s="636"/>
      <c r="C94" s="270">
        <v>2</v>
      </c>
      <c r="D94" s="269">
        <v>55967</v>
      </c>
      <c r="E94" s="260">
        <f t="shared" si="1"/>
        <v>4663.916666666667</v>
      </c>
      <c r="F94" s="261">
        <f t="shared" si="0"/>
        <v>4293.3589041095893</v>
      </c>
      <c r="G94" s="260">
        <f>D94/365*7</f>
        <v>1073.3397260273973</v>
      </c>
      <c r="H94" s="262">
        <f>D94/365*7/37</f>
        <v>29.009181784524252</v>
      </c>
    </row>
    <row r="95" spans="1:8">
      <c r="A95" s="635"/>
      <c r="B95" s="636"/>
      <c r="C95" s="270">
        <v>3</v>
      </c>
      <c r="D95" s="269">
        <v>58363</v>
      </c>
      <c r="E95" s="260">
        <f t="shared" si="1"/>
        <v>4863.583333333333</v>
      </c>
      <c r="F95" s="261">
        <f t="shared" si="0"/>
        <v>4477.1616438356159</v>
      </c>
      <c r="G95" s="260">
        <f>D95/365*7</f>
        <v>1119.290410958904</v>
      </c>
      <c r="H95" s="262">
        <f>D95/365*7/37</f>
        <v>30.251092188078484</v>
      </c>
    </row>
    <row r="96" spans="1:8">
      <c r="A96" s="635"/>
      <c r="B96" s="636"/>
      <c r="C96" s="270">
        <v>4</v>
      </c>
      <c r="D96" s="269">
        <v>60537</v>
      </c>
      <c r="E96" s="260">
        <f t="shared" si="1"/>
        <v>5044.75</v>
      </c>
      <c r="F96" s="261">
        <f t="shared" si="0"/>
        <v>4643.9342465753425</v>
      </c>
      <c r="G96" s="260">
        <f>D96/365*7</f>
        <v>1160.9835616438356</v>
      </c>
      <c r="H96" s="262">
        <f>D96/365*7/37</f>
        <v>31.377934098482044</v>
      </c>
    </row>
    <row r="97" spans="1:8">
      <c r="A97" s="647"/>
      <c r="B97" s="648"/>
      <c r="C97" s="270">
        <v>5</v>
      </c>
      <c r="D97" s="269">
        <v>62821</v>
      </c>
      <c r="E97" s="260">
        <f t="shared" si="1"/>
        <v>5235.083333333333</v>
      </c>
      <c r="F97" s="261">
        <f t="shared" si="0"/>
        <v>4819.1452054794527</v>
      </c>
      <c r="G97" s="260">
        <f>D97/365*7</f>
        <v>1204.7863013698632</v>
      </c>
      <c r="H97" s="262">
        <f>D97/365*7/37</f>
        <v>32.56179192891522</v>
      </c>
    </row>
    <row r="98" spans="1:8">
      <c r="A98" s="639"/>
      <c r="B98" s="640"/>
      <c r="C98" s="640"/>
      <c r="D98" s="640"/>
      <c r="E98" s="640"/>
      <c r="F98" s="640"/>
      <c r="G98" s="640"/>
      <c r="H98" s="641"/>
    </row>
    <row r="99" spans="1:8">
      <c r="A99" s="633" t="s">
        <v>71</v>
      </c>
      <c r="B99" s="634"/>
      <c r="C99" s="270">
        <v>1</v>
      </c>
      <c r="D99" s="269">
        <v>63963</v>
      </c>
      <c r="E99" s="260">
        <f t="shared" si="1"/>
        <v>5330.25</v>
      </c>
      <c r="F99" s="261">
        <f t="shared" si="0"/>
        <v>4906.7506849315068</v>
      </c>
      <c r="G99" s="260">
        <f>D99/365*7</f>
        <v>1226.6876712328767</v>
      </c>
      <c r="H99" s="262">
        <f>D99/365*7/37</f>
        <v>33.153720844131804</v>
      </c>
    </row>
    <row r="100" spans="1:8">
      <c r="A100" s="635"/>
      <c r="B100" s="636"/>
      <c r="C100" s="270">
        <v>2</v>
      </c>
      <c r="D100" s="269">
        <v>66248</v>
      </c>
      <c r="E100" s="260">
        <f t="shared" si="1"/>
        <v>5520.666666666667</v>
      </c>
      <c r="F100" s="261">
        <f t="shared" si="0"/>
        <v>5082.0383561643839</v>
      </c>
      <c r="G100" s="260">
        <f>D100/365*7</f>
        <v>1270.509589041096</v>
      </c>
      <c r="H100" s="262">
        <f>D100/365*7/37</f>
        <v>34.338097001110704</v>
      </c>
    </row>
    <row r="101" spans="1:8">
      <c r="A101" s="635"/>
      <c r="B101" s="636"/>
      <c r="C101" s="270">
        <v>3</v>
      </c>
      <c r="D101" s="269">
        <v>68532</v>
      </c>
      <c r="E101" s="260">
        <f t="shared" si="1"/>
        <v>5711</v>
      </c>
      <c r="F101" s="261">
        <f t="shared" si="0"/>
        <v>5257.2493150684932</v>
      </c>
      <c r="G101" s="260">
        <f>D101/365*7</f>
        <v>1314.3123287671233</v>
      </c>
      <c r="H101" s="262">
        <f>D101/365*7/37</f>
        <v>35.521954831543873</v>
      </c>
    </row>
    <row r="102" spans="1:8">
      <c r="A102" s="635"/>
      <c r="B102" s="636"/>
      <c r="C102" s="270">
        <v>4</v>
      </c>
      <c r="D102" s="269">
        <v>70816</v>
      </c>
      <c r="E102" s="260">
        <f t="shared" si="1"/>
        <v>5901.333333333333</v>
      </c>
      <c r="F102" s="261">
        <f t="shared" si="0"/>
        <v>5432.4602739726024</v>
      </c>
      <c r="G102" s="260">
        <f>D102/365*7</f>
        <v>1358.1150684931506</v>
      </c>
      <c r="H102" s="262">
        <f>D102/365*7/37</f>
        <v>36.705812661977042</v>
      </c>
    </row>
    <row r="103" spans="1:8" ht="16" thickBot="1">
      <c r="A103" s="637"/>
      <c r="B103" s="638"/>
      <c r="C103" s="277">
        <v>5</v>
      </c>
      <c r="D103" s="278">
        <v>73101</v>
      </c>
      <c r="E103" s="266">
        <f t="shared" si="1"/>
        <v>6091.75</v>
      </c>
      <c r="F103" s="267">
        <f t="shared" si="0"/>
        <v>5607.7479452054795</v>
      </c>
      <c r="G103" s="266">
        <f>D103/365*7</f>
        <v>1401.9369863013699</v>
      </c>
      <c r="H103" s="268">
        <f>D103/365*7/37</f>
        <v>37.890188818955941</v>
      </c>
    </row>
  </sheetData>
  <mergeCells count="41">
    <mergeCell ref="A28:H28"/>
    <mergeCell ref="A3:B3"/>
    <mergeCell ref="B5:B6"/>
    <mergeCell ref="A7:A8"/>
    <mergeCell ref="B9:B11"/>
    <mergeCell ref="B24:B27"/>
    <mergeCell ref="A42:B42"/>
    <mergeCell ref="A29:H29"/>
    <mergeCell ref="A30:C30"/>
    <mergeCell ref="D30:H30"/>
    <mergeCell ref="A31:B31"/>
    <mergeCell ref="A32:B34"/>
    <mergeCell ref="A35:H35"/>
    <mergeCell ref="A36:B38"/>
    <mergeCell ref="A39:H39"/>
    <mergeCell ref="A40:H40"/>
    <mergeCell ref="A41:C41"/>
    <mergeCell ref="D41:H41"/>
    <mergeCell ref="D73:H73"/>
    <mergeCell ref="A43:B46"/>
    <mergeCell ref="A47:H47"/>
    <mergeCell ref="A48:B51"/>
    <mergeCell ref="A52:H52"/>
    <mergeCell ref="A53:B56"/>
    <mergeCell ref="A57:H57"/>
    <mergeCell ref="A99:B103"/>
    <mergeCell ref="A98:H98"/>
    <mergeCell ref="A1:H1"/>
    <mergeCell ref="A74:B74"/>
    <mergeCell ref="A75:B79"/>
    <mergeCell ref="A81:B85"/>
    <mergeCell ref="A87:B91"/>
    <mergeCell ref="A93:B97"/>
    <mergeCell ref="A80:H80"/>
    <mergeCell ref="A86:H86"/>
    <mergeCell ref="A58:B61"/>
    <mergeCell ref="A62:H62"/>
    <mergeCell ref="A63:B66"/>
    <mergeCell ref="A67:H67"/>
    <mergeCell ref="A68:B71"/>
    <mergeCell ref="A73:C73"/>
  </mergeCells>
  <pageMargins left="0.7" right="0.7" top="0.75" bottom="0.75" header="0.3" footer="0.3"/>
  <pageSetup paperSize="9" orientation="portrait" r:id="rId1"/>
  <rowBreaks count="2" manualBreakCount="2">
    <brk id="28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2:H104"/>
  <sheetViews>
    <sheetView workbookViewId="0">
      <selection activeCell="G27" sqref="G27"/>
    </sheetView>
  </sheetViews>
  <sheetFormatPr defaultRowHeight="12.5"/>
  <cols>
    <col min="4" max="4" width="12" customWidth="1"/>
    <col min="5" max="5" width="12.54296875" customWidth="1"/>
    <col min="6" max="6" width="13.7265625" customWidth="1"/>
    <col min="7" max="7" width="12.453125" customWidth="1"/>
    <col min="8" max="8" width="8.54296875" bestFit="1" customWidth="1"/>
  </cols>
  <sheetData>
    <row r="2" spans="1:8" ht="18">
      <c r="A2" s="232" t="s">
        <v>72</v>
      </c>
    </row>
    <row r="3" spans="1:8" ht="13" thickBot="1"/>
    <row r="4" spans="1:8" ht="16" thickBot="1">
      <c r="A4" s="670" t="s">
        <v>48</v>
      </c>
      <c r="B4" s="671"/>
      <c r="C4" s="103" t="s">
        <v>1</v>
      </c>
      <c r="D4" s="208" t="s">
        <v>61</v>
      </c>
      <c r="E4" s="202" t="s">
        <v>49</v>
      </c>
      <c r="F4" s="202" t="s">
        <v>50</v>
      </c>
      <c r="G4" s="202" t="s">
        <v>51</v>
      </c>
      <c r="H4" s="203" t="s">
        <v>52</v>
      </c>
    </row>
    <row r="5" spans="1:8" ht="16" thickBot="1">
      <c r="A5" s="139"/>
      <c r="B5" s="140">
        <v>2</v>
      </c>
      <c r="C5" s="154">
        <v>6</v>
      </c>
      <c r="D5" s="221">
        <v>15014</v>
      </c>
      <c r="E5" s="222">
        <v>1251.17</v>
      </c>
      <c r="F5" s="222">
        <v>1151.76</v>
      </c>
      <c r="G5" s="222">
        <v>287.94</v>
      </c>
      <c r="H5" s="222">
        <v>7.78</v>
      </c>
    </row>
    <row r="6" spans="1:8" ht="16" thickBot="1">
      <c r="A6" s="142"/>
      <c r="B6" s="143"/>
      <c r="C6" s="154">
        <v>7</v>
      </c>
      <c r="D6" s="223">
        <v>15115</v>
      </c>
      <c r="E6" s="220">
        <v>1259.58</v>
      </c>
      <c r="F6" s="220">
        <v>1159.51</v>
      </c>
      <c r="G6" s="220">
        <v>289.88</v>
      </c>
      <c r="H6" s="220">
        <v>7.83</v>
      </c>
    </row>
    <row r="7" spans="1:8" ht="16" thickBot="1">
      <c r="A7" s="140">
        <v>3</v>
      </c>
      <c r="B7" s="144"/>
      <c r="C7" s="154">
        <v>8</v>
      </c>
      <c r="D7" s="223">
        <v>15246</v>
      </c>
      <c r="E7" s="220">
        <v>1270.5</v>
      </c>
      <c r="F7" s="220">
        <v>1169.56</v>
      </c>
      <c r="G7" s="220">
        <v>292.39</v>
      </c>
      <c r="H7" s="220">
        <v>7.9</v>
      </c>
    </row>
    <row r="8" spans="1:8" ht="16" thickBot="1">
      <c r="A8" s="146"/>
      <c r="B8" s="147"/>
      <c r="C8" s="154">
        <v>9</v>
      </c>
      <c r="D8" s="223">
        <v>15375</v>
      </c>
      <c r="E8" s="220">
        <v>1281.25</v>
      </c>
      <c r="F8" s="220">
        <v>1179.45</v>
      </c>
      <c r="G8" s="220">
        <v>294.86</v>
      </c>
      <c r="H8" s="220">
        <v>7.97</v>
      </c>
    </row>
    <row r="9" spans="1:8" ht="16" thickBot="1">
      <c r="A9" s="139"/>
      <c r="B9" s="148">
        <v>4</v>
      </c>
      <c r="C9" s="154">
        <v>10</v>
      </c>
      <c r="D9" s="223">
        <v>15613</v>
      </c>
      <c r="E9" s="220">
        <v>1301.08</v>
      </c>
      <c r="F9" s="220">
        <v>1197.71</v>
      </c>
      <c r="G9" s="220">
        <v>299.43</v>
      </c>
      <c r="H9" s="220">
        <v>8.09</v>
      </c>
    </row>
    <row r="10" spans="1:8" ht="16" thickBot="1">
      <c r="A10" s="149"/>
      <c r="B10" s="150"/>
      <c r="C10" s="154">
        <v>11</v>
      </c>
      <c r="D10" s="223">
        <v>15807</v>
      </c>
      <c r="E10" s="220">
        <v>1317.25</v>
      </c>
      <c r="F10" s="220">
        <v>1212.5899999999999</v>
      </c>
      <c r="G10" s="220">
        <v>303.14999999999998</v>
      </c>
      <c r="H10" s="220">
        <v>8.19</v>
      </c>
    </row>
    <row r="11" spans="1:8" ht="16" thickBot="1">
      <c r="A11" s="142"/>
      <c r="B11" s="143"/>
      <c r="C11" s="154">
        <v>12</v>
      </c>
      <c r="D11" s="223">
        <v>16123</v>
      </c>
      <c r="E11" s="220">
        <v>1343.58</v>
      </c>
      <c r="F11" s="220">
        <v>1236.83</v>
      </c>
      <c r="G11" s="220">
        <v>309.20999999999998</v>
      </c>
      <c r="H11" s="220">
        <v>8.36</v>
      </c>
    </row>
    <row r="12" spans="1:8" ht="16" thickBot="1">
      <c r="A12" s="151"/>
      <c r="B12" s="152"/>
      <c r="C12" s="154">
        <v>13</v>
      </c>
      <c r="D12" s="223">
        <v>16491</v>
      </c>
      <c r="E12" s="220">
        <v>1374.25</v>
      </c>
      <c r="F12" s="220">
        <v>1265.06</v>
      </c>
      <c r="G12" s="220">
        <v>316.27</v>
      </c>
      <c r="H12" s="220">
        <v>8.5500000000000007</v>
      </c>
    </row>
    <row r="13" spans="1:8" ht="16" thickBot="1">
      <c r="A13" s="153"/>
      <c r="B13" s="154"/>
      <c r="C13" s="154">
        <v>14</v>
      </c>
      <c r="D13" s="223">
        <v>16781</v>
      </c>
      <c r="E13" s="220">
        <v>1398.42</v>
      </c>
      <c r="F13" s="220">
        <v>1287.31</v>
      </c>
      <c r="G13" s="220">
        <v>321.83</v>
      </c>
      <c r="H13" s="220">
        <v>8.6999999999999993</v>
      </c>
    </row>
    <row r="14" spans="1:8" ht="16" thickBot="1">
      <c r="A14" s="153">
        <v>5</v>
      </c>
      <c r="B14" s="154"/>
      <c r="C14" s="154">
        <v>15</v>
      </c>
      <c r="D14" s="223">
        <v>17072</v>
      </c>
      <c r="E14" s="220">
        <v>1422.67</v>
      </c>
      <c r="F14" s="220">
        <v>1309.6300000000001</v>
      </c>
      <c r="G14" s="220">
        <v>327.41000000000003</v>
      </c>
      <c r="H14" s="220">
        <v>8.85</v>
      </c>
    </row>
    <row r="15" spans="1:8" ht="16" thickBot="1">
      <c r="A15" s="153"/>
      <c r="B15" s="155"/>
      <c r="C15" s="154">
        <v>16</v>
      </c>
      <c r="D15" s="223">
        <v>17419</v>
      </c>
      <c r="E15" s="220">
        <v>1451.58</v>
      </c>
      <c r="F15" s="220">
        <v>1336.25</v>
      </c>
      <c r="G15" s="220">
        <v>334.06</v>
      </c>
      <c r="H15" s="220">
        <v>9.0299999999999994</v>
      </c>
    </row>
    <row r="16" spans="1:8" ht="16" thickBot="1">
      <c r="A16" s="156"/>
      <c r="B16" s="151"/>
      <c r="C16" s="154">
        <v>17</v>
      </c>
      <c r="D16" s="223">
        <v>17772</v>
      </c>
      <c r="E16" s="220">
        <v>1481</v>
      </c>
      <c r="F16" s="220">
        <v>1363.33</v>
      </c>
      <c r="G16" s="220">
        <v>340.83</v>
      </c>
      <c r="H16" s="220">
        <v>9.2100000000000009</v>
      </c>
    </row>
    <row r="17" spans="1:8" ht="16" thickBot="1">
      <c r="A17" s="139"/>
      <c r="B17" s="153"/>
      <c r="C17" s="154">
        <v>18</v>
      </c>
      <c r="D17" s="223">
        <v>18070</v>
      </c>
      <c r="E17" s="220">
        <v>1505.83</v>
      </c>
      <c r="F17" s="220">
        <v>1386.19</v>
      </c>
      <c r="G17" s="220">
        <v>346.55</v>
      </c>
      <c r="H17" s="220">
        <v>9.3699999999999992</v>
      </c>
    </row>
    <row r="18" spans="1:8" ht="16" thickBot="1">
      <c r="A18" s="149"/>
      <c r="B18" s="153">
        <v>6</v>
      </c>
      <c r="C18" s="154">
        <v>19</v>
      </c>
      <c r="D18" s="223">
        <v>18746</v>
      </c>
      <c r="E18" s="220">
        <v>1562.17</v>
      </c>
      <c r="F18" s="220">
        <v>1438.05</v>
      </c>
      <c r="G18" s="220">
        <v>359.51</v>
      </c>
      <c r="H18" s="220">
        <v>9.7200000000000006</v>
      </c>
    </row>
    <row r="19" spans="1:8" ht="16" thickBot="1">
      <c r="A19" s="142"/>
      <c r="B19" s="153"/>
      <c r="C19" s="154">
        <v>20</v>
      </c>
      <c r="D19" s="223">
        <v>19430</v>
      </c>
      <c r="E19" s="220">
        <v>1619.17</v>
      </c>
      <c r="F19" s="220">
        <v>1490.52</v>
      </c>
      <c r="G19" s="220">
        <v>372.63</v>
      </c>
      <c r="H19" s="220">
        <v>10.07</v>
      </c>
    </row>
    <row r="20" spans="1:8" ht="16" thickBot="1">
      <c r="A20" s="157"/>
      <c r="B20" s="156"/>
      <c r="C20" s="154">
        <v>21</v>
      </c>
      <c r="D20" s="223">
        <v>20138</v>
      </c>
      <c r="E20" s="220">
        <v>1678.17</v>
      </c>
      <c r="F20" s="220">
        <v>1544.83</v>
      </c>
      <c r="G20" s="220">
        <v>386.21</v>
      </c>
      <c r="H20" s="220">
        <v>10.44</v>
      </c>
    </row>
    <row r="21" spans="1:8" ht="16" thickBot="1">
      <c r="A21" s="158"/>
      <c r="B21" s="152"/>
      <c r="C21" s="154">
        <v>22</v>
      </c>
      <c r="D21" s="223">
        <v>20661</v>
      </c>
      <c r="E21" s="220">
        <v>1721.75</v>
      </c>
      <c r="F21" s="220">
        <v>1584.95</v>
      </c>
      <c r="G21" s="220">
        <v>396.24</v>
      </c>
      <c r="H21" s="220">
        <v>10.71</v>
      </c>
    </row>
    <row r="22" spans="1:8" ht="16" thickBot="1">
      <c r="A22" s="153">
        <v>7</v>
      </c>
      <c r="B22" s="154"/>
      <c r="C22" s="154">
        <v>23</v>
      </c>
      <c r="D22" s="223">
        <v>21268</v>
      </c>
      <c r="E22" s="220">
        <v>1772.33</v>
      </c>
      <c r="F22" s="220">
        <v>1631.52</v>
      </c>
      <c r="G22" s="220">
        <v>407.88</v>
      </c>
      <c r="H22" s="220">
        <v>11.02</v>
      </c>
    </row>
    <row r="23" spans="1:8" ht="16" thickBot="1">
      <c r="A23" s="158"/>
      <c r="B23" s="155"/>
      <c r="C23" s="154">
        <v>24</v>
      </c>
      <c r="D23" s="223">
        <v>21962</v>
      </c>
      <c r="E23" s="220">
        <v>1830.17</v>
      </c>
      <c r="F23" s="220">
        <v>1684.76</v>
      </c>
      <c r="G23" s="220">
        <v>421.19</v>
      </c>
      <c r="H23" s="220">
        <v>11.38</v>
      </c>
    </row>
    <row r="24" spans="1:8" ht="16" thickBot="1">
      <c r="A24" s="159"/>
      <c r="B24" s="140">
        <v>8</v>
      </c>
      <c r="C24" s="154">
        <v>25</v>
      </c>
      <c r="D24" s="223">
        <v>22658</v>
      </c>
      <c r="E24" s="220">
        <v>1888.17</v>
      </c>
      <c r="F24" s="220">
        <v>1738.15</v>
      </c>
      <c r="G24" s="220">
        <v>434.54</v>
      </c>
      <c r="H24" s="220">
        <v>11.74</v>
      </c>
    </row>
    <row r="25" spans="1:8" ht="16" thickBot="1">
      <c r="A25" s="139"/>
      <c r="B25" s="150"/>
      <c r="C25" s="154">
        <v>26</v>
      </c>
      <c r="D25" s="223">
        <v>23398</v>
      </c>
      <c r="E25" s="220">
        <v>1949.83</v>
      </c>
      <c r="F25" s="220">
        <v>1794.92</v>
      </c>
      <c r="G25" s="220">
        <v>448.73</v>
      </c>
      <c r="H25" s="220">
        <v>12.13</v>
      </c>
    </row>
    <row r="26" spans="1:8" ht="16" thickBot="1">
      <c r="A26" s="149"/>
      <c r="B26" s="150"/>
      <c r="C26" s="154">
        <v>27</v>
      </c>
      <c r="D26" s="223">
        <v>24174</v>
      </c>
      <c r="E26" s="220">
        <v>2014.5</v>
      </c>
      <c r="F26" s="220">
        <v>1854.44</v>
      </c>
      <c r="G26" s="220">
        <v>463.61</v>
      </c>
      <c r="H26" s="220">
        <v>12.53</v>
      </c>
    </row>
    <row r="27" spans="1:8" ht="16" thickBot="1">
      <c r="A27" s="160"/>
      <c r="B27" s="143"/>
      <c r="C27" s="176">
        <v>28</v>
      </c>
      <c r="D27" s="223">
        <v>24964</v>
      </c>
      <c r="E27" s="220">
        <v>2080.33</v>
      </c>
      <c r="F27" s="220">
        <v>1915.05</v>
      </c>
      <c r="G27" s="220">
        <v>478.76</v>
      </c>
      <c r="H27" s="220">
        <v>12.94</v>
      </c>
    </row>
    <row r="28" spans="1:8" ht="15.5">
      <c r="A28" s="661"/>
      <c r="B28" s="661"/>
      <c r="C28" s="661"/>
      <c r="D28" s="661"/>
      <c r="E28" s="661"/>
      <c r="F28" s="661"/>
      <c r="G28" s="661"/>
      <c r="H28" s="661"/>
    </row>
    <row r="29" spans="1:8" ht="14.5" thickBot="1">
      <c r="A29" s="672"/>
      <c r="B29" s="672"/>
      <c r="C29" s="672"/>
      <c r="D29" s="672"/>
      <c r="E29" s="672"/>
      <c r="F29" s="672"/>
      <c r="G29" s="672"/>
      <c r="H29" s="672"/>
    </row>
    <row r="30" spans="1:8" ht="16" thickBot="1">
      <c r="A30" s="673" t="s">
        <v>31</v>
      </c>
      <c r="B30" s="673"/>
      <c r="C30" s="674"/>
      <c r="D30" s="675" t="s">
        <v>60</v>
      </c>
      <c r="E30" s="676"/>
      <c r="F30" s="676"/>
      <c r="G30" s="676"/>
      <c r="H30" s="677"/>
    </row>
    <row r="31" spans="1:8" ht="16" thickBot="1">
      <c r="A31" s="678" t="s">
        <v>64</v>
      </c>
      <c r="B31" s="679"/>
      <c r="C31" s="165" t="s">
        <v>1</v>
      </c>
      <c r="D31" s="166" t="s">
        <v>61</v>
      </c>
      <c r="E31" s="167" t="s">
        <v>49</v>
      </c>
      <c r="F31" s="167" t="s">
        <v>50</v>
      </c>
      <c r="G31" s="167" t="s">
        <v>51</v>
      </c>
      <c r="H31" s="168" t="s">
        <v>52</v>
      </c>
    </row>
    <row r="32" spans="1:8" ht="16" thickBot="1">
      <c r="A32" s="680" t="s">
        <v>6</v>
      </c>
      <c r="B32" s="681"/>
      <c r="C32" s="152">
        <v>29</v>
      </c>
      <c r="D32" s="221">
        <v>25951</v>
      </c>
      <c r="E32" s="222">
        <v>2162.58</v>
      </c>
      <c r="F32" s="222">
        <v>1990.76</v>
      </c>
      <c r="G32" s="222">
        <v>497.69</v>
      </c>
      <c r="H32" s="222">
        <v>13.45</v>
      </c>
    </row>
    <row r="33" spans="1:8" ht="16" thickBot="1">
      <c r="A33" s="682"/>
      <c r="B33" s="683"/>
      <c r="C33" s="154">
        <v>30</v>
      </c>
      <c r="D33" s="223">
        <v>26822</v>
      </c>
      <c r="E33" s="220">
        <v>2235.17</v>
      </c>
      <c r="F33" s="220">
        <v>2057.58</v>
      </c>
      <c r="G33" s="220">
        <v>514.39</v>
      </c>
      <c r="H33" s="220">
        <v>13.9</v>
      </c>
    </row>
    <row r="34" spans="1:8" ht="16" thickBot="1">
      <c r="A34" s="684"/>
      <c r="B34" s="685"/>
      <c r="C34" s="176">
        <v>31</v>
      </c>
      <c r="D34" s="223">
        <v>27668</v>
      </c>
      <c r="E34" s="220">
        <v>2305.67</v>
      </c>
      <c r="F34" s="220">
        <v>2122.48</v>
      </c>
      <c r="G34" s="220">
        <v>530.62</v>
      </c>
      <c r="H34" s="220">
        <v>14.34</v>
      </c>
    </row>
    <row r="35" spans="1:8" ht="16" thickBot="1">
      <c r="A35" s="684"/>
      <c r="B35" s="686"/>
      <c r="C35" s="686"/>
      <c r="D35" s="686"/>
      <c r="E35" s="686"/>
      <c r="F35" s="686"/>
      <c r="G35" s="686"/>
      <c r="H35" s="685"/>
    </row>
    <row r="36" spans="1:8" ht="16" thickBot="1">
      <c r="A36" s="687" t="s">
        <v>7</v>
      </c>
      <c r="B36" s="688"/>
      <c r="C36" s="152">
        <v>32</v>
      </c>
      <c r="D36" s="221">
        <v>28485</v>
      </c>
      <c r="E36" s="222">
        <v>2373.75</v>
      </c>
      <c r="F36" s="222">
        <v>2185.15</v>
      </c>
      <c r="G36" s="222">
        <v>546.29</v>
      </c>
      <c r="H36" s="222">
        <v>14.76</v>
      </c>
    </row>
    <row r="37" spans="1:8" ht="16" thickBot="1">
      <c r="A37" s="520"/>
      <c r="B37" s="689"/>
      <c r="C37" s="154">
        <v>33</v>
      </c>
      <c r="D37" s="223">
        <v>29323</v>
      </c>
      <c r="E37" s="220">
        <v>2443.58</v>
      </c>
      <c r="F37" s="220">
        <v>2249.44</v>
      </c>
      <c r="G37" s="220">
        <v>562.36</v>
      </c>
      <c r="H37" s="220">
        <v>15.2</v>
      </c>
    </row>
    <row r="38" spans="1:8" ht="16" thickBot="1">
      <c r="A38" s="522"/>
      <c r="B38" s="690"/>
      <c r="C38" s="176">
        <v>34</v>
      </c>
      <c r="D38" s="223">
        <v>30153</v>
      </c>
      <c r="E38" s="220">
        <v>2512.75</v>
      </c>
      <c r="F38" s="220">
        <v>2313.11</v>
      </c>
      <c r="G38" s="220">
        <v>578.28</v>
      </c>
      <c r="H38" s="220">
        <v>15.63</v>
      </c>
    </row>
    <row r="39" spans="1:8" ht="15.5">
      <c r="A39" s="691"/>
      <c r="B39" s="692"/>
      <c r="C39" s="692"/>
      <c r="D39" s="692"/>
      <c r="E39" s="692"/>
      <c r="F39" s="692"/>
      <c r="G39" s="692"/>
      <c r="H39" s="692"/>
    </row>
    <row r="40" spans="1:8" ht="15.5">
      <c r="A40" s="693"/>
      <c r="B40" s="694"/>
      <c r="C40" s="694"/>
      <c r="D40" s="694"/>
      <c r="E40" s="694"/>
      <c r="F40" s="694"/>
      <c r="G40" s="694"/>
      <c r="H40" s="694"/>
    </row>
    <row r="41" spans="1:8" ht="14.5" thickBot="1">
      <c r="A41" s="695" t="s">
        <v>32</v>
      </c>
      <c r="B41" s="696"/>
      <c r="C41" s="697"/>
      <c r="D41" s="698" t="s">
        <v>60</v>
      </c>
      <c r="E41" s="699"/>
      <c r="F41" s="699"/>
      <c r="G41" s="699"/>
      <c r="H41" s="700"/>
    </row>
    <row r="42" spans="1:8" ht="14.5" thickBot="1">
      <c r="A42" s="701" t="s">
        <v>64</v>
      </c>
      <c r="B42" s="702"/>
      <c r="C42" s="181" t="s">
        <v>1</v>
      </c>
      <c r="D42" s="103" t="s">
        <v>61</v>
      </c>
      <c r="E42" s="202" t="s">
        <v>49</v>
      </c>
      <c r="F42" s="202" t="s">
        <v>50</v>
      </c>
      <c r="G42" s="202" t="s">
        <v>51</v>
      </c>
      <c r="H42" s="203" t="s">
        <v>52</v>
      </c>
    </row>
    <row r="43" spans="1:8" ht="14.5" thickBot="1">
      <c r="A43" s="703" t="s">
        <v>8</v>
      </c>
      <c r="B43" s="704"/>
      <c r="C43" s="83">
        <v>33</v>
      </c>
      <c r="D43" s="221">
        <v>29323</v>
      </c>
      <c r="E43" s="222">
        <v>2443.58</v>
      </c>
      <c r="F43" s="222">
        <v>2249.44</v>
      </c>
      <c r="G43" s="222">
        <v>562.36</v>
      </c>
      <c r="H43" s="222">
        <v>15.2</v>
      </c>
    </row>
    <row r="44" spans="1:8" ht="14.5" thickBot="1">
      <c r="A44" s="705"/>
      <c r="B44" s="706"/>
      <c r="C44" s="85">
        <v>34</v>
      </c>
      <c r="D44" s="223">
        <v>30153</v>
      </c>
      <c r="E44" s="220">
        <v>2512.75</v>
      </c>
      <c r="F44" s="220">
        <v>2313.11</v>
      </c>
      <c r="G44" s="220">
        <v>578.28</v>
      </c>
      <c r="H44" s="220">
        <v>15.63</v>
      </c>
    </row>
    <row r="45" spans="1:8" ht="14.5" thickBot="1">
      <c r="A45" s="705"/>
      <c r="B45" s="706"/>
      <c r="C45" s="85">
        <v>35</v>
      </c>
      <c r="D45" s="223">
        <v>30785</v>
      </c>
      <c r="E45" s="220">
        <v>2565.42</v>
      </c>
      <c r="F45" s="220">
        <v>2361.59</v>
      </c>
      <c r="G45" s="220">
        <v>590.4</v>
      </c>
      <c r="H45" s="220">
        <v>15.96</v>
      </c>
    </row>
    <row r="46" spans="1:8" ht="14.5" thickBot="1">
      <c r="A46" s="707"/>
      <c r="B46" s="708"/>
      <c r="C46" s="192">
        <v>36</v>
      </c>
      <c r="D46" s="223">
        <v>31601</v>
      </c>
      <c r="E46" s="220">
        <v>2633.42</v>
      </c>
      <c r="F46" s="220">
        <v>2424.19</v>
      </c>
      <c r="G46" s="220">
        <v>606.04999999999995</v>
      </c>
      <c r="H46" s="220">
        <v>16.38</v>
      </c>
    </row>
    <row r="47" spans="1:8" ht="14.5" thickBot="1">
      <c r="A47" s="705"/>
      <c r="B47" s="706"/>
      <c r="C47" s="706"/>
      <c r="D47" s="706"/>
      <c r="E47" s="706"/>
      <c r="F47" s="706"/>
      <c r="G47" s="706"/>
      <c r="H47" s="709"/>
    </row>
    <row r="48" spans="1:8" ht="14.5" thickBot="1">
      <c r="A48" s="604" t="s">
        <v>9</v>
      </c>
      <c r="B48" s="605"/>
      <c r="C48" s="83">
        <v>35</v>
      </c>
      <c r="D48" s="221">
        <v>30785</v>
      </c>
      <c r="E48" s="222">
        <v>2565.42</v>
      </c>
      <c r="F48" s="222">
        <v>2361.59</v>
      </c>
      <c r="G48" s="222">
        <v>590.4</v>
      </c>
      <c r="H48" s="222">
        <v>15.96</v>
      </c>
    </row>
    <row r="49" spans="1:8" ht="14.5" thickBot="1">
      <c r="A49" s="606"/>
      <c r="B49" s="607"/>
      <c r="C49" s="85">
        <v>36</v>
      </c>
      <c r="D49" s="223">
        <v>31601</v>
      </c>
      <c r="E49" s="220">
        <v>2633.42</v>
      </c>
      <c r="F49" s="220">
        <v>2424.19</v>
      </c>
      <c r="G49" s="220">
        <v>606.04999999999995</v>
      </c>
      <c r="H49" s="220">
        <v>16.38</v>
      </c>
    </row>
    <row r="50" spans="1:8" ht="14.5" thickBot="1">
      <c r="A50" s="606"/>
      <c r="B50" s="607"/>
      <c r="C50" s="85">
        <v>37</v>
      </c>
      <c r="D50" s="223">
        <v>32486</v>
      </c>
      <c r="E50" s="220">
        <v>2707.17</v>
      </c>
      <c r="F50" s="220">
        <v>2492.08</v>
      </c>
      <c r="G50" s="220">
        <v>623.02</v>
      </c>
      <c r="H50" s="220">
        <v>16.84</v>
      </c>
    </row>
    <row r="51" spans="1:8" ht="14.5" thickBot="1">
      <c r="A51" s="608"/>
      <c r="B51" s="609"/>
      <c r="C51" s="192">
        <v>38</v>
      </c>
      <c r="D51" s="223">
        <v>33437</v>
      </c>
      <c r="E51" s="220">
        <v>2786.42</v>
      </c>
      <c r="F51" s="220">
        <v>2565.0300000000002</v>
      </c>
      <c r="G51" s="220">
        <v>641.26</v>
      </c>
      <c r="H51" s="220">
        <v>17.329999999999998</v>
      </c>
    </row>
    <row r="52" spans="1:8" ht="14.5" thickBot="1">
      <c r="A52" s="710"/>
      <c r="B52" s="711"/>
      <c r="C52" s="711"/>
      <c r="D52" s="711"/>
      <c r="E52" s="711"/>
      <c r="F52" s="711"/>
      <c r="G52" s="711"/>
      <c r="H52" s="712"/>
    </row>
    <row r="53" spans="1:8" ht="14.5" thickBot="1">
      <c r="A53" s="604" t="s">
        <v>10</v>
      </c>
      <c r="B53" s="605"/>
      <c r="C53" s="83">
        <v>38</v>
      </c>
      <c r="D53" s="221">
        <v>33437</v>
      </c>
      <c r="E53" s="222">
        <v>2786.42</v>
      </c>
      <c r="F53" s="222">
        <v>2565.0300000000002</v>
      </c>
      <c r="G53" s="222">
        <v>641.26</v>
      </c>
      <c r="H53" s="222">
        <v>17.329999999999998</v>
      </c>
    </row>
    <row r="54" spans="1:8" ht="14.5" thickBot="1">
      <c r="A54" s="606"/>
      <c r="B54" s="607"/>
      <c r="C54" s="85">
        <v>39</v>
      </c>
      <c r="D54" s="223">
        <v>34538</v>
      </c>
      <c r="E54" s="220">
        <v>2878.17</v>
      </c>
      <c r="F54" s="220">
        <v>2649.49</v>
      </c>
      <c r="G54" s="220">
        <v>662.37</v>
      </c>
      <c r="H54" s="220">
        <v>17.899999999999999</v>
      </c>
    </row>
    <row r="55" spans="1:8" ht="14.5" thickBot="1">
      <c r="A55" s="606"/>
      <c r="B55" s="607"/>
      <c r="C55" s="85">
        <v>40</v>
      </c>
      <c r="D55" s="223">
        <v>35444</v>
      </c>
      <c r="E55" s="220">
        <v>2953.67</v>
      </c>
      <c r="F55" s="220">
        <v>2718.99</v>
      </c>
      <c r="G55" s="220">
        <v>679.75</v>
      </c>
      <c r="H55" s="220">
        <v>18.37</v>
      </c>
    </row>
    <row r="56" spans="1:8" ht="14.5" thickBot="1">
      <c r="A56" s="608"/>
      <c r="B56" s="609"/>
      <c r="C56" s="192">
        <v>41</v>
      </c>
      <c r="D56" s="223">
        <v>36379</v>
      </c>
      <c r="E56" s="220">
        <v>3031.58</v>
      </c>
      <c r="F56" s="220">
        <v>2790.72</v>
      </c>
      <c r="G56" s="220">
        <v>697.68</v>
      </c>
      <c r="H56" s="220">
        <v>18.86</v>
      </c>
    </row>
    <row r="57" spans="1:8" ht="14.5" thickBot="1">
      <c r="A57" s="710"/>
      <c r="B57" s="711"/>
      <c r="C57" s="711"/>
      <c r="D57" s="711"/>
      <c r="E57" s="711"/>
      <c r="F57" s="711"/>
      <c r="G57" s="711"/>
      <c r="H57" s="712"/>
    </row>
    <row r="58" spans="1:8" ht="14.5" thickBot="1">
      <c r="A58" s="604" t="s">
        <v>11</v>
      </c>
      <c r="B58" s="605"/>
      <c r="C58" s="83">
        <v>41</v>
      </c>
      <c r="D58" s="221">
        <v>36379</v>
      </c>
      <c r="E58" s="222">
        <v>3031.58</v>
      </c>
      <c r="F58" s="222">
        <v>2790.72</v>
      </c>
      <c r="G58" s="222">
        <v>697.68</v>
      </c>
      <c r="H58" s="222">
        <v>18.86</v>
      </c>
    </row>
    <row r="59" spans="1:8" ht="14.5" thickBot="1">
      <c r="A59" s="606"/>
      <c r="B59" s="607"/>
      <c r="C59" s="85">
        <v>42</v>
      </c>
      <c r="D59" s="223">
        <v>37306</v>
      </c>
      <c r="E59" s="220">
        <v>3108.83</v>
      </c>
      <c r="F59" s="220">
        <v>2861.83</v>
      </c>
      <c r="G59" s="220">
        <v>715.46</v>
      </c>
      <c r="H59" s="220">
        <v>19.34</v>
      </c>
    </row>
    <row r="60" spans="1:8" ht="14.5" thickBot="1">
      <c r="A60" s="606"/>
      <c r="B60" s="607"/>
      <c r="C60" s="85">
        <v>43</v>
      </c>
      <c r="D60" s="223">
        <v>38237</v>
      </c>
      <c r="E60" s="220">
        <v>3186.42</v>
      </c>
      <c r="F60" s="220">
        <v>2933.25</v>
      </c>
      <c r="G60" s="220">
        <v>733.31</v>
      </c>
      <c r="H60" s="220">
        <v>19.82</v>
      </c>
    </row>
    <row r="61" spans="1:8" ht="14.5" thickBot="1">
      <c r="A61" s="608"/>
      <c r="B61" s="609"/>
      <c r="C61" s="192">
        <v>44</v>
      </c>
      <c r="D61" s="223">
        <v>39177</v>
      </c>
      <c r="E61" s="220">
        <v>3264.75</v>
      </c>
      <c r="F61" s="220">
        <v>3005.36</v>
      </c>
      <c r="G61" s="220">
        <v>751.34</v>
      </c>
      <c r="H61" s="220">
        <v>20.309999999999999</v>
      </c>
    </row>
    <row r="62" spans="1:8" ht="14.5" thickBot="1">
      <c r="A62" s="710"/>
      <c r="B62" s="711"/>
      <c r="C62" s="711"/>
      <c r="D62" s="711"/>
      <c r="E62" s="711"/>
      <c r="F62" s="711"/>
      <c r="G62" s="711"/>
      <c r="H62" s="712"/>
    </row>
    <row r="63" spans="1:8" ht="14.5" thickBot="1">
      <c r="A63" s="604" t="s">
        <v>12</v>
      </c>
      <c r="B63" s="605"/>
      <c r="C63" s="83">
        <v>44</v>
      </c>
      <c r="D63" s="221">
        <v>39177</v>
      </c>
      <c r="E63" s="222">
        <v>3264.75</v>
      </c>
      <c r="F63" s="222">
        <v>3005.36</v>
      </c>
      <c r="G63" s="222">
        <v>751.34</v>
      </c>
      <c r="H63" s="222">
        <v>20.309999999999999</v>
      </c>
    </row>
    <row r="64" spans="1:8" ht="14.5" thickBot="1">
      <c r="A64" s="606"/>
      <c r="B64" s="607"/>
      <c r="C64" s="85">
        <v>45</v>
      </c>
      <c r="D64" s="223">
        <v>40057</v>
      </c>
      <c r="E64" s="220">
        <v>3338.08</v>
      </c>
      <c r="F64" s="220">
        <v>3072.87</v>
      </c>
      <c r="G64" s="220">
        <v>768.22</v>
      </c>
      <c r="H64" s="220">
        <v>20.76</v>
      </c>
    </row>
    <row r="65" spans="1:8" ht="14.5" thickBot="1">
      <c r="A65" s="606"/>
      <c r="B65" s="607"/>
      <c r="C65" s="85">
        <v>46</v>
      </c>
      <c r="D65" s="223">
        <v>41025</v>
      </c>
      <c r="E65" s="220">
        <v>3418.75</v>
      </c>
      <c r="F65" s="220">
        <v>3147.12</v>
      </c>
      <c r="G65" s="220">
        <v>786.78</v>
      </c>
      <c r="H65" s="220">
        <v>21.26</v>
      </c>
    </row>
    <row r="66" spans="1:8" ht="14.5" thickBot="1">
      <c r="A66" s="608"/>
      <c r="B66" s="609"/>
      <c r="C66" s="192">
        <v>47</v>
      </c>
      <c r="D66" s="223">
        <v>41967</v>
      </c>
      <c r="E66" s="220">
        <v>3497.25</v>
      </c>
      <c r="F66" s="220">
        <v>3219.39</v>
      </c>
      <c r="G66" s="220">
        <v>804.85</v>
      </c>
      <c r="H66" s="220">
        <v>21.75</v>
      </c>
    </row>
    <row r="67" spans="1:8" ht="14.5" thickBot="1">
      <c r="A67" s="710"/>
      <c r="B67" s="711"/>
      <c r="C67" s="711"/>
      <c r="D67" s="711"/>
      <c r="E67" s="711"/>
      <c r="F67" s="711"/>
      <c r="G67" s="711"/>
      <c r="H67" s="712"/>
    </row>
    <row r="68" spans="1:8" ht="14.5" thickBot="1">
      <c r="A68" s="604" t="s">
        <v>13</v>
      </c>
      <c r="B68" s="605"/>
      <c r="C68" s="83">
        <v>46</v>
      </c>
      <c r="D68" s="221">
        <v>41025</v>
      </c>
      <c r="E68" s="222">
        <v>3418.75</v>
      </c>
      <c r="F68" s="222">
        <v>3147.12</v>
      </c>
      <c r="G68" s="222">
        <v>786.78</v>
      </c>
      <c r="H68" s="222">
        <v>21.26</v>
      </c>
    </row>
    <row r="69" spans="1:8" ht="14.5" thickBot="1">
      <c r="A69" s="606"/>
      <c r="B69" s="607"/>
      <c r="C69" s="85">
        <v>47</v>
      </c>
      <c r="D69" s="223">
        <v>41967</v>
      </c>
      <c r="E69" s="220">
        <v>3497.25</v>
      </c>
      <c r="F69" s="220">
        <v>3219.39</v>
      </c>
      <c r="G69" s="220">
        <v>804.85</v>
      </c>
      <c r="H69" s="220">
        <v>21.75</v>
      </c>
    </row>
    <row r="70" spans="1:8" ht="14.5" thickBot="1">
      <c r="A70" s="606"/>
      <c r="B70" s="607"/>
      <c r="C70" s="85">
        <v>48</v>
      </c>
      <c r="D70" s="223">
        <v>42899</v>
      </c>
      <c r="E70" s="220">
        <v>3574.92</v>
      </c>
      <c r="F70" s="220">
        <v>3290.88</v>
      </c>
      <c r="G70" s="220">
        <v>822.72</v>
      </c>
      <c r="H70" s="220">
        <v>22.24</v>
      </c>
    </row>
    <row r="71" spans="1:8" ht="14.5" thickBot="1">
      <c r="A71" s="608"/>
      <c r="B71" s="609"/>
      <c r="C71" s="192">
        <v>49</v>
      </c>
      <c r="D71" s="223">
        <v>43821</v>
      </c>
      <c r="E71" s="220">
        <v>3651.75</v>
      </c>
      <c r="F71" s="220">
        <v>3361.61</v>
      </c>
      <c r="G71" s="220">
        <v>840.4</v>
      </c>
      <c r="H71" s="220">
        <v>22.71</v>
      </c>
    </row>
    <row r="72" spans="1:8" ht="13" thickBot="1"/>
    <row r="73" spans="1:8" ht="14.5" thickBot="1">
      <c r="A73" s="696" t="s">
        <v>33</v>
      </c>
      <c r="B73" s="696"/>
      <c r="C73" s="697"/>
      <c r="D73" s="713" t="s">
        <v>60</v>
      </c>
      <c r="E73" s="626"/>
      <c r="F73" s="626"/>
      <c r="G73" s="626"/>
      <c r="H73" s="714"/>
    </row>
    <row r="74" spans="1:8" ht="14.5" thickBot="1">
      <c r="A74" s="715" t="s">
        <v>64</v>
      </c>
      <c r="B74" s="716"/>
      <c r="C74" s="717"/>
      <c r="D74" s="201" t="s">
        <v>61</v>
      </c>
      <c r="E74" s="202" t="s">
        <v>49</v>
      </c>
      <c r="F74" s="202" t="s">
        <v>50</v>
      </c>
      <c r="G74" s="202" t="s">
        <v>51</v>
      </c>
      <c r="H74" s="203" t="s">
        <v>52</v>
      </c>
    </row>
    <row r="75" spans="1:8" ht="16" thickBot="1">
      <c r="A75" s="604" t="s">
        <v>35</v>
      </c>
      <c r="B75" s="630"/>
      <c r="C75" s="630"/>
      <c r="D75" s="224">
        <v>42895</v>
      </c>
      <c r="E75" s="225">
        <v>3574.58</v>
      </c>
      <c r="F75" s="233">
        <v>3290.58</v>
      </c>
      <c r="G75" s="225">
        <v>822.64</v>
      </c>
      <c r="H75" s="225">
        <v>22.23</v>
      </c>
    </row>
    <row r="76" spans="1:8" ht="16" thickBot="1">
      <c r="A76" s="606"/>
      <c r="B76" s="631"/>
      <c r="C76" s="631"/>
      <c r="D76" s="226">
        <v>43802</v>
      </c>
      <c r="E76" s="227">
        <v>3650.17</v>
      </c>
      <c r="F76" s="234">
        <v>3360.15</v>
      </c>
      <c r="G76" s="227">
        <v>840.04</v>
      </c>
      <c r="H76" s="227">
        <v>22.7</v>
      </c>
    </row>
    <row r="77" spans="1:8" ht="16" thickBot="1">
      <c r="A77" s="606"/>
      <c r="B77" s="631"/>
      <c r="C77" s="631"/>
      <c r="D77" s="226">
        <v>44723</v>
      </c>
      <c r="E77" s="227">
        <v>3726.92</v>
      </c>
      <c r="F77" s="234">
        <v>3430.81</v>
      </c>
      <c r="G77" s="227">
        <v>857.7</v>
      </c>
      <c r="H77" s="227">
        <v>23.18</v>
      </c>
    </row>
    <row r="78" spans="1:8" ht="16" thickBot="1">
      <c r="A78" s="606"/>
      <c r="B78" s="631"/>
      <c r="C78" s="631"/>
      <c r="D78" s="226">
        <v>45532</v>
      </c>
      <c r="E78" s="227">
        <v>3794.33</v>
      </c>
      <c r="F78" s="234">
        <v>3492.87</v>
      </c>
      <c r="G78" s="227">
        <v>873.22</v>
      </c>
      <c r="H78" s="227">
        <v>23.6</v>
      </c>
    </row>
    <row r="79" spans="1:8" ht="16" thickBot="1">
      <c r="A79" s="608"/>
      <c r="B79" s="632"/>
      <c r="C79" s="632"/>
      <c r="D79" s="226">
        <v>46356</v>
      </c>
      <c r="E79" s="227">
        <v>3863</v>
      </c>
      <c r="F79" s="234">
        <v>3556.08</v>
      </c>
      <c r="G79" s="227">
        <v>889.02</v>
      </c>
      <c r="H79" s="227">
        <v>24.03</v>
      </c>
    </row>
    <row r="80" spans="1:8" ht="14.5" thickBot="1">
      <c r="A80" s="606"/>
      <c r="B80" s="631"/>
      <c r="C80" s="631"/>
      <c r="D80" s="631"/>
      <c r="E80" s="631"/>
      <c r="F80" s="631"/>
      <c r="G80" s="631"/>
      <c r="H80" s="607"/>
    </row>
    <row r="81" spans="1:8" ht="16" thickBot="1">
      <c r="A81" s="604" t="s">
        <v>36</v>
      </c>
      <c r="B81" s="630"/>
      <c r="C81" s="630"/>
      <c r="D81" s="224">
        <v>45654</v>
      </c>
      <c r="E81" s="225">
        <v>3804.5</v>
      </c>
      <c r="F81" s="233">
        <v>3502.22</v>
      </c>
      <c r="G81" s="225">
        <v>875.56</v>
      </c>
      <c r="H81" s="225">
        <v>23.66</v>
      </c>
    </row>
    <row r="82" spans="1:8" ht="16" thickBot="1">
      <c r="A82" s="606"/>
      <c r="B82" s="631"/>
      <c r="C82" s="631"/>
      <c r="D82" s="226">
        <v>46459</v>
      </c>
      <c r="E82" s="227">
        <v>3871.58</v>
      </c>
      <c r="F82" s="234">
        <v>3563.98</v>
      </c>
      <c r="G82" s="227">
        <v>890.99</v>
      </c>
      <c r="H82" s="227">
        <v>24.08</v>
      </c>
    </row>
    <row r="83" spans="1:8" ht="16" thickBot="1">
      <c r="A83" s="606"/>
      <c r="B83" s="631"/>
      <c r="C83" s="631"/>
      <c r="D83" s="226">
        <v>47287</v>
      </c>
      <c r="E83" s="227">
        <v>3940.58</v>
      </c>
      <c r="F83" s="234">
        <v>3627.5</v>
      </c>
      <c r="G83" s="227">
        <v>906.87</v>
      </c>
      <c r="H83" s="227">
        <v>24.51</v>
      </c>
    </row>
    <row r="84" spans="1:8" ht="16" thickBot="1">
      <c r="A84" s="606"/>
      <c r="B84" s="631"/>
      <c r="C84" s="631"/>
      <c r="D84" s="226">
        <v>48112</v>
      </c>
      <c r="E84" s="227">
        <v>4009.33</v>
      </c>
      <c r="F84" s="234">
        <v>3690.78</v>
      </c>
      <c r="G84" s="227">
        <v>922.7</v>
      </c>
      <c r="H84" s="227">
        <v>24.94</v>
      </c>
    </row>
    <row r="85" spans="1:8" ht="16" thickBot="1">
      <c r="A85" s="608"/>
      <c r="B85" s="632"/>
      <c r="C85" s="632"/>
      <c r="D85" s="226">
        <v>48925</v>
      </c>
      <c r="E85" s="227">
        <v>4077.08</v>
      </c>
      <c r="F85" s="234">
        <v>3753.15</v>
      </c>
      <c r="G85" s="227">
        <v>938.29</v>
      </c>
      <c r="H85" s="227">
        <v>25.36</v>
      </c>
    </row>
    <row r="86" spans="1:8" ht="14.5" thickBot="1">
      <c r="A86" s="606"/>
      <c r="B86" s="631"/>
      <c r="C86" s="631"/>
      <c r="D86" s="631"/>
      <c r="E86" s="631"/>
      <c r="F86" s="631"/>
      <c r="G86" s="631"/>
      <c r="H86" s="607"/>
    </row>
    <row r="87" spans="1:8" ht="16" thickBot="1">
      <c r="A87" s="604" t="s">
        <v>40</v>
      </c>
      <c r="B87" s="630"/>
      <c r="C87" s="630"/>
      <c r="D87" s="224">
        <v>48318</v>
      </c>
      <c r="E87" s="225">
        <v>4026.5</v>
      </c>
      <c r="F87" s="233">
        <v>3706.59</v>
      </c>
      <c r="G87" s="225">
        <v>926.65</v>
      </c>
      <c r="H87" s="225">
        <v>25.04</v>
      </c>
    </row>
    <row r="88" spans="1:8" ht="16" thickBot="1">
      <c r="A88" s="606"/>
      <c r="B88" s="631"/>
      <c r="C88" s="631"/>
      <c r="D88" s="226">
        <v>49139</v>
      </c>
      <c r="E88" s="227">
        <v>4094.92</v>
      </c>
      <c r="F88" s="234">
        <v>3769.57</v>
      </c>
      <c r="G88" s="227">
        <v>942.39</v>
      </c>
      <c r="H88" s="227">
        <v>25.47</v>
      </c>
    </row>
    <row r="89" spans="1:8" ht="16" thickBot="1">
      <c r="A89" s="606"/>
      <c r="B89" s="631"/>
      <c r="C89" s="631"/>
      <c r="D89" s="226">
        <v>49972</v>
      </c>
      <c r="E89" s="227">
        <v>4164.33</v>
      </c>
      <c r="F89" s="234">
        <v>3833.47</v>
      </c>
      <c r="G89" s="227">
        <v>958.37</v>
      </c>
      <c r="H89" s="227">
        <v>25.9</v>
      </c>
    </row>
    <row r="90" spans="1:8" ht="16" thickBot="1">
      <c r="A90" s="606"/>
      <c r="B90" s="631"/>
      <c r="C90" s="631"/>
      <c r="D90" s="226">
        <v>50721</v>
      </c>
      <c r="E90" s="227">
        <v>4226.75</v>
      </c>
      <c r="F90" s="234">
        <v>3890.93</v>
      </c>
      <c r="G90" s="227">
        <v>972.73</v>
      </c>
      <c r="H90" s="227">
        <v>26.29</v>
      </c>
    </row>
    <row r="91" spans="1:8" ht="16" thickBot="1">
      <c r="A91" s="608"/>
      <c r="B91" s="632"/>
      <c r="C91" s="632"/>
      <c r="D91" s="226">
        <v>51600</v>
      </c>
      <c r="E91" s="227">
        <v>4300</v>
      </c>
      <c r="F91" s="234">
        <v>3958.36</v>
      </c>
      <c r="G91" s="227">
        <v>989.59</v>
      </c>
      <c r="H91" s="227">
        <v>26.75</v>
      </c>
    </row>
    <row r="92" spans="1:8" ht="14">
      <c r="A92" s="230"/>
      <c r="B92" s="230"/>
      <c r="C92" s="230"/>
      <c r="D92" s="230"/>
      <c r="E92" s="230"/>
      <c r="F92" s="230"/>
      <c r="G92" s="230"/>
      <c r="H92" s="230"/>
    </row>
    <row r="93" spans="1:8" ht="14.5" thickBot="1">
      <c r="A93" s="230"/>
      <c r="B93" s="230"/>
      <c r="C93" s="230"/>
      <c r="D93" s="230"/>
      <c r="E93" s="230"/>
      <c r="F93" s="230"/>
      <c r="G93" s="230"/>
      <c r="H93" s="231"/>
    </row>
    <row r="94" spans="1:8" ht="16" thickBot="1">
      <c r="A94" s="718" t="s">
        <v>70</v>
      </c>
      <c r="B94" s="719"/>
      <c r="C94" s="720"/>
      <c r="D94" s="224">
        <v>52630</v>
      </c>
      <c r="E94" s="225">
        <v>4385.83</v>
      </c>
      <c r="F94" s="233">
        <v>4037.37</v>
      </c>
      <c r="G94" s="225">
        <v>1009.34</v>
      </c>
      <c r="H94" s="225">
        <v>27.28</v>
      </c>
    </row>
    <row r="95" spans="1:8" ht="16" thickBot="1">
      <c r="A95" s="606"/>
      <c r="B95" s="631"/>
      <c r="C95" s="721"/>
      <c r="D95" s="226">
        <v>54870</v>
      </c>
      <c r="E95" s="227">
        <v>4572.5</v>
      </c>
      <c r="F95" s="234">
        <v>4209.21</v>
      </c>
      <c r="G95" s="227">
        <v>1052.3</v>
      </c>
      <c r="H95" s="227">
        <v>28.44</v>
      </c>
    </row>
    <row r="96" spans="1:8" ht="16" thickBot="1">
      <c r="A96" s="606"/>
      <c r="B96" s="631"/>
      <c r="C96" s="721"/>
      <c r="D96" s="226">
        <v>57219</v>
      </c>
      <c r="E96" s="227">
        <v>4768.25</v>
      </c>
      <c r="F96" s="234">
        <v>4389.3999999999996</v>
      </c>
      <c r="G96" s="227">
        <v>1097.3499999999999</v>
      </c>
      <c r="H96" s="227">
        <v>29.66</v>
      </c>
    </row>
    <row r="97" spans="1:8" ht="16" thickBot="1">
      <c r="A97" s="606"/>
      <c r="B97" s="631"/>
      <c r="C97" s="721"/>
      <c r="D97" s="226">
        <v>59350</v>
      </c>
      <c r="E97" s="227">
        <v>4945.83</v>
      </c>
      <c r="F97" s="234">
        <v>4552.88</v>
      </c>
      <c r="G97" s="227">
        <v>1138.22</v>
      </c>
      <c r="H97" s="227">
        <v>30.76</v>
      </c>
    </row>
    <row r="98" spans="1:8" ht="16" thickBot="1">
      <c r="A98" s="608"/>
      <c r="B98" s="632"/>
      <c r="C98" s="722"/>
      <c r="D98" s="226">
        <v>61589</v>
      </c>
      <c r="E98" s="227">
        <v>5132.42</v>
      </c>
      <c r="F98" s="234">
        <v>4724.6400000000003</v>
      </c>
      <c r="G98" s="227">
        <v>1181.1600000000001</v>
      </c>
      <c r="H98" s="227">
        <v>31.92</v>
      </c>
    </row>
    <row r="99" spans="1:8" ht="14.5" thickBot="1">
      <c r="A99" s="723"/>
      <c r="B99" s="723"/>
      <c r="C99" s="723"/>
      <c r="D99" s="723"/>
      <c r="E99" s="723"/>
      <c r="F99" s="723"/>
      <c r="G99" s="723"/>
      <c r="H99" s="723"/>
    </row>
    <row r="100" spans="1:8" ht="16" thickBot="1">
      <c r="A100" s="718" t="s">
        <v>71</v>
      </c>
      <c r="B100" s="719"/>
      <c r="C100" s="720"/>
      <c r="D100" s="224">
        <v>62709</v>
      </c>
      <c r="E100" s="225">
        <v>5225.75</v>
      </c>
      <c r="F100" s="233">
        <v>4810.55</v>
      </c>
      <c r="G100" s="225">
        <v>1202.6400000000001</v>
      </c>
      <c r="H100" s="225">
        <v>32.5</v>
      </c>
    </row>
    <row r="101" spans="1:8" ht="16" thickBot="1">
      <c r="A101" s="606"/>
      <c r="B101" s="631"/>
      <c r="C101" s="721"/>
      <c r="D101" s="226">
        <v>64949</v>
      </c>
      <c r="E101" s="227">
        <v>5412.42</v>
      </c>
      <c r="F101" s="234">
        <v>4982.3900000000003</v>
      </c>
      <c r="G101" s="227">
        <v>1245.5999999999999</v>
      </c>
      <c r="H101" s="227">
        <v>33.659999999999997</v>
      </c>
    </row>
    <row r="102" spans="1:8" ht="16" thickBot="1">
      <c r="A102" s="606"/>
      <c r="B102" s="631"/>
      <c r="C102" s="721"/>
      <c r="D102" s="226">
        <v>67188</v>
      </c>
      <c r="E102" s="227">
        <v>5599</v>
      </c>
      <c r="F102" s="234">
        <v>5154.1499999999996</v>
      </c>
      <c r="G102" s="227">
        <v>1288.54</v>
      </c>
      <c r="H102" s="227">
        <v>34.83</v>
      </c>
    </row>
    <row r="103" spans="1:8" ht="16" thickBot="1">
      <c r="A103" s="606"/>
      <c r="B103" s="631"/>
      <c r="C103" s="721"/>
      <c r="D103" s="226">
        <v>69427</v>
      </c>
      <c r="E103" s="227">
        <v>5785.58</v>
      </c>
      <c r="F103" s="234">
        <v>5325.91</v>
      </c>
      <c r="G103" s="227">
        <v>1331.48</v>
      </c>
      <c r="H103" s="227">
        <v>35.99</v>
      </c>
    </row>
    <row r="104" spans="1:8" ht="16" thickBot="1">
      <c r="A104" s="608"/>
      <c r="B104" s="632"/>
      <c r="C104" s="722"/>
      <c r="D104" s="226">
        <v>71668</v>
      </c>
      <c r="E104" s="227">
        <v>5972.33</v>
      </c>
      <c r="F104" s="234">
        <v>5497.82</v>
      </c>
      <c r="G104" s="227">
        <v>1374.45</v>
      </c>
      <c r="H104" s="227">
        <v>37.15</v>
      </c>
    </row>
  </sheetData>
  <mergeCells count="36">
    <mergeCell ref="A86:H86"/>
    <mergeCell ref="A87:C91"/>
    <mergeCell ref="A94:C98"/>
    <mergeCell ref="A99:H99"/>
    <mergeCell ref="A100:C104"/>
    <mergeCell ref="A47:H47"/>
    <mergeCell ref="A48:B51"/>
    <mergeCell ref="A52:H52"/>
    <mergeCell ref="A53:B56"/>
    <mergeCell ref="A81:C85"/>
    <mergeCell ref="A57:H57"/>
    <mergeCell ref="A58:B61"/>
    <mergeCell ref="A62:H62"/>
    <mergeCell ref="A63:B66"/>
    <mergeCell ref="A67:H67"/>
    <mergeCell ref="A68:B71"/>
    <mergeCell ref="A73:C73"/>
    <mergeCell ref="D73:H73"/>
    <mergeCell ref="A74:C74"/>
    <mergeCell ref="A75:C79"/>
    <mergeCell ref="A80:H80"/>
    <mergeCell ref="A40:H40"/>
    <mergeCell ref="A41:C41"/>
    <mergeCell ref="D41:H41"/>
    <mergeCell ref="A42:B42"/>
    <mergeCell ref="A43:B46"/>
    <mergeCell ref="A31:B31"/>
    <mergeCell ref="A32:B34"/>
    <mergeCell ref="A35:H35"/>
    <mergeCell ref="A36:B38"/>
    <mergeCell ref="A39:H39"/>
    <mergeCell ref="A4:B4"/>
    <mergeCell ref="A28:H28"/>
    <mergeCell ref="A29:H29"/>
    <mergeCell ref="A30:C30"/>
    <mergeCell ref="D30:H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2:H104"/>
  <sheetViews>
    <sheetView workbookViewId="0">
      <selection activeCell="B9" sqref="B9"/>
    </sheetView>
  </sheetViews>
  <sheetFormatPr defaultRowHeight="12.5"/>
  <cols>
    <col min="4" max="4" width="12.1796875" customWidth="1"/>
    <col min="5" max="5" width="12.7265625" customWidth="1"/>
    <col min="6" max="6" width="12" bestFit="1" customWidth="1"/>
    <col min="7" max="7" width="11.453125" bestFit="1" customWidth="1"/>
  </cols>
  <sheetData>
    <row r="2" spans="1:8" ht="18">
      <c r="A2" s="232" t="s">
        <v>73</v>
      </c>
      <c r="C2" s="218"/>
    </row>
    <row r="3" spans="1:8" ht="13" thickBot="1"/>
    <row r="4" spans="1:8" ht="16" thickBot="1">
      <c r="A4" s="670" t="s">
        <v>48</v>
      </c>
      <c r="B4" s="671"/>
      <c r="C4" s="103" t="s">
        <v>1</v>
      </c>
      <c r="D4" s="208" t="s">
        <v>61</v>
      </c>
      <c r="E4" s="202" t="s">
        <v>49</v>
      </c>
      <c r="F4" s="202" t="s">
        <v>50</v>
      </c>
      <c r="G4" s="202" t="s">
        <v>51</v>
      </c>
      <c r="H4" s="203" t="s">
        <v>52</v>
      </c>
    </row>
    <row r="5" spans="1:8" ht="16" thickBot="1">
      <c r="A5" s="139"/>
      <c r="B5" s="140">
        <v>2</v>
      </c>
      <c r="C5" s="154">
        <v>6</v>
      </c>
      <c r="D5" s="219">
        <v>14514</v>
      </c>
      <c r="E5" s="220">
        <v>1209.5</v>
      </c>
      <c r="F5" s="220">
        <v>1113.4000000000001</v>
      </c>
      <c r="G5" s="220">
        <v>278.35000000000002</v>
      </c>
      <c r="H5" s="220">
        <v>7.52</v>
      </c>
    </row>
    <row r="6" spans="1:8" ht="16" thickBot="1">
      <c r="A6" s="142"/>
      <c r="B6" s="143"/>
      <c r="C6" s="154">
        <v>7</v>
      </c>
      <c r="D6" s="219">
        <v>14615</v>
      </c>
      <c r="E6" s="220">
        <v>1217.92</v>
      </c>
      <c r="F6" s="220">
        <v>1121.1500000000001</v>
      </c>
      <c r="G6" s="220">
        <v>280.29000000000002</v>
      </c>
      <c r="H6" s="220">
        <v>7.58</v>
      </c>
    </row>
    <row r="7" spans="1:8" ht="16" thickBot="1">
      <c r="A7" s="140">
        <v>3</v>
      </c>
      <c r="B7" s="144"/>
      <c r="C7" s="154">
        <v>8</v>
      </c>
      <c r="D7" s="219">
        <v>14771</v>
      </c>
      <c r="E7" s="220">
        <v>1230.92</v>
      </c>
      <c r="F7" s="220">
        <v>1133.1199999999999</v>
      </c>
      <c r="G7" s="220">
        <v>283.27999999999997</v>
      </c>
      <c r="H7" s="220">
        <v>7.66</v>
      </c>
    </row>
    <row r="8" spans="1:8" ht="16" thickBot="1">
      <c r="A8" s="146"/>
      <c r="B8" s="147"/>
      <c r="C8" s="154">
        <v>9</v>
      </c>
      <c r="D8" s="219">
        <v>14975</v>
      </c>
      <c r="E8" s="220">
        <v>1247.92</v>
      </c>
      <c r="F8" s="220">
        <v>1148.77</v>
      </c>
      <c r="G8" s="220">
        <v>287.19</v>
      </c>
      <c r="H8" s="220">
        <v>7.76</v>
      </c>
    </row>
    <row r="9" spans="1:8" ht="16" thickBot="1">
      <c r="A9" s="139"/>
      <c r="B9" s="148">
        <v>4</v>
      </c>
      <c r="C9" s="154">
        <v>10</v>
      </c>
      <c r="D9" s="219">
        <v>15238</v>
      </c>
      <c r="E9" s="220">
        <v>1269.83</v>
      </c>
      <c r="F9" s="220">
        <v>1168.94</v>
      </c>
      <c r="G9" s="220">
        <v>292.24</v>
      </c>
      <c r="H9" s="220">
        <v>7.9</v>
      </c>
    </row>
    <row r="10" spans="1:8" ht="16" thickBot="1">
      <c r="A10" s="149"/>
      <c r="B10" s="150"/>
      <c r="C10" s="154">
        <v>11</v>
      </c>
      <c r="D10" s="219">
        <v>15507</v>
      </c>
      <c r="E10" s="220">
        <v>1292.25</v>
      </c>
      <c r="F10" s="220">
        <v>1189.58</v>
      </c>
      <c r="G10" s="220">
        <v>297.39</v>
      </c>
      <c r="H10" s="220">
        <v>8.0399999999999991</v>
      </c>
    </row>
    <row r="11" spans="1:8" ht="16" thickBot="1">
      <c r="A11" s="142"/>
      <c r="B11" s="143"/>
      <c r="C11" s="154">
        <v>12</v>
      </c>
      <c r="D11" s="219">
        <v>15823</v>
      </c>
      <c r="E11" s="220">
        <v>1318.58</v>
      </c>
      <c r="F11" s="220">
        <v>1213.82</v>
      </c>
      <c r="G11" s="220">
        <v>303.45</v>
      </c>
      <c r="H11" s="220">
        <v>8.1999999999999993</v>
      </c>
    </row>
    <row r="12" spans="1:8" ht="16" thickBot="1">
      <c r="A12" s="151"/>
      <c r="B12" s="152"/>
      <c r="C12" s="154">
        <v>13</v>
      </c>
      <c r="D12" s="219">
        <v>16191</v>
      </c>
      <c r="E12" s="220">
        <v>1349.25</v>
      </c>
      <c r="F12" s="220">
        <v>1242.05</v>
      </c>
      <c r="G12" s="220">
        <v>310.51</v>
      </c>
      <c r="H12" s="220">
        <v>8.39</v>
      </c>
    </row>
    <row r="13" spans="1:8" ht="16" thickBot="1">
      <c r="A13" s="153"/>
      <c r="B13" s="154"/>
      <c r="C13" s="154">
        <v>14</v>
      </c>
      <c r="D13" s="219">
        <v>16481</v>
      </c>
      <c r="E13" s="220">
        <v>1373.42</v>
      </c>
      <c r="F13" s="220">
        <v>1264.3</v>
      </c>
      <c r="G13" s="220">
        <v>316.07</v>
      </c>
      <c r="H13" s="220">
        <v>8.5399999999999991</v>
      </c>
    </row>
    <row r="14" spans="1:8" ht="16" thickBot="1">
      <c r="A14" s="153">
        <v>5</v>
      </c>
      <c r="B14" s="154"/>
      <c r="C14" s="154">
        <v>15</v>
      </c>
      <c r="D14" s="219">
        <v>16772</v>
      </c>
      <c r="E14" s="220">
        <v>1397.67</v>
      </c>
      <c r="F14" s="220">
        <v>1286.6199999999999</v>
      </c>
      <c r="G14" s="220">
        <v>321.64999999999998</v>
      </c>
      <c r="H14" s="220">
        <v>8.69</v>
      </c>
    </row>
    <row r="15" spans="1:8" ht="16" thickBot="1">
      <c r="A15" s="153"/>
      <c r="B15" s="155"/>
      <c r="C15" s="154">
        <v>16</v>
      </c>
      <c r="D15" s="219">
        <v>17169</v>
      </c>
      <c r="E15" s="220">
        <v>1430.75</v>
      </c>
      <c r="F15" s="220">
        <v>1317.07</v>
      </c>
      <c r="G15" s="220">
        <v>329.27</v>
      </c>
      <c r="H15" s="220">
        <v>8.9</v>
      </c>
    </row>
    <row r="16" spans="1:8" ht="16" thickBot="1">
      <c r="A16" s="156"/>
      <c r="B16" s="151"/>
      <c r="C16" s="154">
        <v>17</v>
      </c>
      <c r="D16" s="219">
        <v>17547</v>
      </c>
      <c r="E16" s="220">
        <v>1462.25</v>
      </c>
      <c r="F16" s="220">
        <v>1346.07</v>
      </c>
      <c r="G16" s="220">
        <v>336.52</v>
      </c>
      <c r="H16" s="220">
        <v>9.1</v>
      </c>
    </row>
    <row r="17" spans="1:8" ht="16" thickBot="1">
      <c r="A17" s="139"/>
      <c r="B17" s="153"/>
      <c r="C17" s="154">
        <v>18</v>
      </c>
      <c r="D17" s="219">
        <v>17891</v>
      </c>
      <c r="E17" s="220">
        <v>1490.92</v>
      </c>
      <c r="F17" s="220">
        <v>1372.46</v>
      </c>
      <c r="G17" s="220">
        <v>343.12</v>
      </c>
      <c r="H17" s="220">
        <v>9.27</v>
      </c>
    </row>
    <row r="18" spans="1:8" ht="16" thickBot="1">
      <c r="A18" s="149"/>
      <c r="B18" s="153">
        <v>6</v>
      </c>
      <c r="C18" s="154">
        <v>19</v>
      </c>
      <c r="D18" s="219">
        <v>18560</v>
      </c>
      <c r="E18" s="220">
        <v>1546.67</v>
      </c>
      <c r="F18" s="220">
        <v>1423.78</v>
      </c>
      <c r="G18" s="220">
        <v>355.95</v>
      </c>
      <c r="H18" s="220">
        <v>9.6199999999999992</v>
      </c>
    </row>
    <row r="19" spans="1:8" ht="16" thickBot="1">
      <c r="A19" s="142"/>
      <c r="B19" s="153"/>
      <c r="C19" s="154">
        <v>20</v>
      </c>
      <c r="D19" s="219">
        <v>19238</v>
      </c>
      <c r="E19" s="220">
        <v>1603.17</v>
      </c>
      <c r="F19" s="220">
        <v>1475.79</v>
      </c>
      <c r="G19" s="220">
        <v>368.95</v>
      </c>
      <c r="H19" s="220">
        <v>9.9700000000000006</v>
      </c>
    </row>
    <row r="20" spans="1:8" ht="16" thickBot="1">
      <c r="A20" s="157"/>
      <c r="B20" s="156"/>
      <c r="C20" s="154">
        <v>21</v>
      </c>
      <c r="D20" s="219">
        <v>19939</v>
      </c>
      <c r="E20" s="220">
        <v>1661.58</v>
      </c>
      <c r="F20" s="220">
        <v>1529.57</v>
      </c>
      <c r="G20" s="220">
        <v>382.39</v>
      </c>
      <c r="H20" s="220">
        <v>10.34</v>
      </c>
    </row>
    <row r="21" spans="1:8" ht="16" thickBot="1">
      <c r="A21" s="158"/>
      <c r="B21" s="152"/>
      <c r="C21" s="154">
        <v>22</v>
      </c>
      <c r="D21" s="219">
        <v>20456</v>
      </c>
      <c r="E21" s="220">
        <v>1704.67</v>
      </c>
      <c r="F21" s="220">
        <v>1569.23</v>
      </c>
      <c r="G21" s="220">
        <v>392.31</v>
      </c>
      <c r="H21" s="220">
        <v>10.6</v>
      </c>
    </row>
    <row r="22" spans="1:8" ht="16" thickBot="1">
      <c r="A22" s="153">
        <v>7</v>
      </c>
      <c r="B22" s="154"/>
      <c r="C22" s="154">
        <v>23</v>
      </c>
      <c r="D22" s="219">
        <v>21057</v>
      </c>
      <c r="E22" s="220">
        <v>1754.75</v>
      </c>
      <c r="F22" s="220">
        <v>1615.33</v>
      </c>
      <c r="G22" s="220">
        <v>403.83</v>
      </c>
      <c r="H22" s="220">
        <v>10.91</v>
      </c>
    </row>
    <row r="23" spans="1:8" ht="16" thickBot="1">
      <c r="A23" s="158"/>
      <c r="B23" s="155"/>
      <c r="C23" s="154">
        <v>24</v>
      </c>
      <c r="D23" s="219">
        <v>21745</v>
      </c>
      <c r="E23" s="220">
        <v>1812.08</v>
      </c>
      <c r="F23" s="220">
        <v>1668.11</v>
      </c>
      <c r="G23" s="220">
        <v>417.03</v>
      </c>
      <c r="H23" s="220">
        <v>11.27</v>
      </c>
    </row>
    <row r="24" spans="1:8" ht="16" thickBot="1">
      <c r="A24" s="159"/>
      <c r="B24" s="140">
        <v>8</v>
      </c>
      <c r="C24" s="154">
        <v>25</v>
      </c>
      <c r="D24" s="219">
        <v>22434</v>
      </c>
      <c r="E24" s="220">
        <v>1869.5</v>
      </c>
      <c r="F24" s="220">
        <v>1720.96</v>
      </c>
      <c r="G24" s="220">
        <v>430.24</v>
      </c>
      <c r="H24" s="220">
        <v>11.63</v>
      </c>
    </row>
    <row r="25" spans="1:8" ht="16" thickBot="1">
      <c r="A25" s="139"/>
      <c r="B25" s="150"/>
      <c r="C25" s="154">
        <v>26</v>
      </c>
      <c r="D25" s="219">
        <v>23166</v>
      </c>
      <c r="E25" s="220">
        <v>1930.5</v>
      </c>
      <c r="F25" s="220">
        <v>1777.12</v>
      </c>
      <c r="G25" s="220">
        <v>444.28</v>
      </c>
      <c r="H25" s="220">
        <v>12.01</v>
      </c>
    </row>
    <row r="26" spans="1:8" ht="16" thickBot="1">
      <c r="A26" s="149"/>
      <c r="B26" s="150"/>
      <c r="C26" s="154">
        <v>27</v>
      </c>
      <c r="D26" s="219">
        <v>23935</v>
      </c>
      <c r="E26" s="220">
        <v>1994.58</v>
      </c>
      <c r="F26" s="220">
        <v>1836.11</v>
      </c>
      <c r="G26" s="220">
        <v>459.03</v>
      </c>
      <c r="H26" s="220">
        <v>12.41</v>
      </c>
    </row>
    <row r="27" spans="1:8" ht="16" thickBot="1">
      <c r="A27" s="160"/>
      <c r="B27" s="143"/>
      <c r="C27" s="176">
        <v>28</v>
      </c>
      <c r="D27" s="219">
        <v>24717</v>
      </c>
      <c r="E27" s="220">
        <v>2059.75</v>
      </c>
      <c r="F27" s="220">
        <v>1896.1</v>
      </c>
      <c r="G27" s="220">
        <v>474.02</v>
      </c>
      <c r="H27" s="220">
        <v>12.81</v>
      </c>
    </row>
    <row r="28" spans="1:8" ht="15.5">
      <c r="A28" s="661"/>
      <c r="B28" s="661"/>
      <c r="C28" s="661"/>
      <c r="D28" s="661"/>
      <c r="E28" s="661"/>
      <c r="F28" s="661"/>
      <c r="G28" s="661"/>
      <c r="H28" s="661"/>
    </row>
    <row r="29" spans="1:8" ht="14.5" thickBot="1">
      <c r="A29" s="672"/>
      <c r="B29" s="672"/>
      <c r="C29" s="672"/>
      <c r="D29" s="672"/>
      <c r="E29" s="672"/>
      <c r="F29" s="672"/>
      <c r="G29" s="672"/>
      <c r="H29" s="672"/>
    </row>
    <row r="30" spans="1:8" ht="16" thickBot="1">
      <c r="A30" s="673" t="s">
        <v>31</v>
      </c>
      <c r="B30" s="673"/>
      <c r="C30" s="674"/>
      <c r="D30" s="675" t="s">
        <v>60</v>
      </c>
      <c r="E30" s="676"/>
      <c r="F30" s="676"/>
      <c r="G30" s="676"/>
      <c r="H30" s="677"/>
    </row>
    <row r="31" spans="1:8" ht="16" thickBot="1">
      <c r="A31" s="678" t="s">
        <v>64</v>
      </c>
      <c r="B31" s="679"/>
      <c r="C31" s="165" t="s">
        <v>1</v>
      </c>
      <c r="D31" s="166" t="s">
        <v>61</v>
      </c>
      <c r="E31" s="167" t="s">
        <v>49</v>
      </c>
      <c r="F31" s="167" t="s">
        <v>50</v>
      </c>
      <c r="G31" s="167" t="s">
        <v>51</v>
      </c>
      <c r="H31" s="168" t="s">
        <v>52</v>
      </c>
    </row>
    <row r="32" spans="1:8" ht="16" thickBot="1">
      <c r="A32" s="680" t="s">
        <v>6</v>
      </c>
      <c r="B32" s="681"/>
      <c r="C32" s="152">
        <v>29</v>
      </c>
      <c r="D32" s="221">
        <v>25694</v>
      </c>
      <c r="E32" s="222">
        <v>2141.17</v>
      </c>
      <c r="F32" s="222">
        <v>1971.05</v>
      </c>
      <c r="G32" s="222">
        <v>492.76</v>
      </c>
      <c r="H32" s="222">
        <v>13.32</v>
      </c>
    </row>
    <row r="33" spans="1:8" ht="16" thickBot="1">
      <c r="A33" s="682"/>
      <c r="B33" s="683"/>
      <c r="C33" s="154">
        <v>30</v>
      </c>
      <c r="D33" s="219">
        <v>26556</v>
      </c>
      <c r="E33" s="220">
        <v>2213</v>
      </c>
      <c r="F33" s="220">
        <v>2037.17</v>
      </c>
      <c r="G33" s="220">
        <v>509.29</v>
      </c>
      <c r="H33" s="220">
        <v>13.76</v>
      </c>
    </row>
    <row r="34" spans="1:8" ht="16" thickBot="1">
      <c r="A34" s="684"/>
      <c r="B34" s="685"/>
      <c r="C34" s="176">
        <v>31</v>
      </c>
      <c r="D34" s="219">
        <v>27394</v>
      </c>
      <c r="E34" s="220">
        <v>2282.83</v>
      </c>
      <c r="F34" s="220">
        <v>2101.46</v>
      </c>
      <c r="G34" s="220">
        <v>525.36</v>
      </c>
      <c r="H34" s="220">
        <v>14.2</v>
      </c>
    </row>
    <row r="35" spans="1:8" ht="16" thickBot="1">
      <c r="A35" s="684"/>
      <c r="B35" s="686"/>
      <c r="C35" s="686"/>
      <c r="D35" s="686"/>
      <c r="E35" s="686"/>
      <c r="F35" s="686"/>
      <c r="G35" s="686"/>
      <c r="H35" s="685"/>
    </row>
    <row r="36" spans="1:8" ht="16" thickBot="1">
      <c r="A36" s="687" t="s">
        <v>7</v>
      </c>
      <c r="B36" s="688"/>
      <c r="C36" s="152">
        <v>32</v>
      </c>
      <c r="D36" s="219">
        <v>28203</v>
      </c>
      <c r="E36" s="220">
        <v>2350.25</v>
      </c>
      <c r="F36" s="220">
        <v>2163.52</v>
      </c>
      <c r="G36" s="220">
        <v>540.88</v>
      </c>
      <c r="H36" s="220">
        <v>14.62</v>
      </c>
    </row>
    <row r="37" spans="1:8" ht="16" thickBot="1">
      <c r="A37" s="520"/>
      <c r="B37" s="689"/>
      <c r="C37" s="154">
        <v>33</v>
      </c>
      <c r="D37" s="219">
        <v>29033</v>
      </c>
      <c r="E37" s="220">
        <v>2419.42</v>
      </c>
      <c r="F37" s="220">
        <v>2227.19</v>
      </c>
      <c r="G37" s="220">
        <v>556.79999999999995</v>
      </c>
      <c r="H37" s="220">
        <v>15.05</v>
      </c>
    </row>
    <row r="38" spans="1:8" ht="16" thickBot="1">
      <c r="A38" s="522"/>
      <c r="B38" s="690"/>
      <c r="C38" s="176">
        <v>34</v>
      </c>
      <c r="D38" s="219">
        <v>29854</v>
      </c>
      <c r="E38" s="220">
        <v>2487.83</v>
      </c>
      <c r="F38" s="220">
        <v>2290.17</v>
      </c>
      <c r="G38" s="220">
        <v>572.54</v>
      </c>
      <c r="H38" s="220">
        <v>15.47</v>
      </c>
    </row>
    <row r="39" spans="1:8" ht="15.5">
      <c r="A39" s="691"/>
      <c r="B39" s="692"/>
      <c r="C39" s="692"/>
      <c r="D39" s="692"/>
      <c r="E39" s="692"/>
      <c r="F39" s="692"/>
      <c r="G39" s="692"/>
      <c r="H39" s="692"/>
    </row>
    <row r="40" spans="1:8" ht="15.5">
      <c r="A40" s="693"/>
      <c r="B40" s="694"/>
      <c r="C40" s="694"/>
      <c r="D40" s="694"/>
      <c r="E40" s="694"/>
      <c r="F40" s="694"/>
      <c r="G40" s="694"/>
      <c r="H40" s="694"/>
    </row>
    <row r="41" spans="1:8" ht="14.5" thickBot="1">
      <c r="A41" s="695" t="s">
        <v>32</v>
      </c>
      <c r="B41" s="696"/>
      <c r="C41" s="697"/>
      <c r="D41" s="698" t="s">
        <v>60</v>
      </c>
      <c r="E41" s="699"/>
      <c r="F41" s="699"/>
      <c r="G41" s="699"/>
      <c r="H41" s="700"/>
    </row>
    <row r="42" spans="1:8" ht="14.5" thickBot="1">
      <c r="A42" s="701" t="s">
        <v>64</v>
      </c>
      <c r="B42" s="702"/>
      <c r="C42" s="181" t="s">
        <v>1</v>
      </c>
      <c r="D42" s="103" t="s">
        <v>61</v>
      </c>
      <c r="E42" s="202" t="s">
        <v>49</v>
      </c>
      <c r="F42" s="202" t="s">
        <v>50</v>
      </c>
      <c r="G42" s="202" t="s">
        <v>51</v>
      </c>
      <c r="H42" s="203" t="s">
        <v>52</v>
      </c>
    </row>
    <row r="43" spans="1:8" ht="14.5" thickBot="1">
      <c r="A43" s="703" t="s">
        <v>8</v>
      </c>
      <c r="B43" s="704"/>
      <c r="C43" s="83">
        <v>33</v>
      </c>
      <c r="D43" s="223">
        <v>29033</v>
      </c>
      <c r="E43" s="220">
        <v>2419.42</v>
      </c>
      <c r="F43" s="220">
        <v>2227.19</v>
      </c>
      <c r="G43" s="220">
        <v>556.79999999999995</v>
      </c>
      <c r="H43" s="220">
        <v>15.05</v>
      </c>
    </row>
    <row r="44" spans="1:8" ht="14.5" thickBot="1">
      <c r="A44" s="705"/>
      <c r="B44" s="706"/>
      <c r="C44" s="85">
        <v>34</v>
      </c>
      <c r="D44" s="223">
        <v>29854</v>
      </c>
      <c r="E44" s="220">
        <v>2487.83</v>
      </c>
      <c r="F44" s="220">
        <v>2290.17</v>
      </c>
      <c r="G44" s="220">
        <v>572.54</v>
      </c>
      <c r="H44" s="220">
        <v>15.47</v>
      </c>
    </row>
    <row r="45" spans="1:8" ht="14.5" thickBot="1">
      <c r="A45" s="705"/>
      <c r="B45" s="706"/>
      <c r="C45" s="85">
        <v>35</v>
      </c>
      <c r="D45" s="223">
        <v>30480</v>
      </c>
      <c r="E45" s="220">
        <v>2540</v>
      </c>
      <c r="F45" s="220">
        <v>2338.19</v>
      </c>
      <c r="G45" s="220">
        <v>584.54999999999995</v>
      </c>
      <c r="H45" s="220">
        <v>15.8</v>
      </c>
    </row>
    <row r="46" spans="1:8" ht="14.5" thickBot="1">
      <c r="A46" s="707"/>
      <c r="B46" s="708"/>
      <c r="C46" s="192">
        <v>36</v>
      </c>
      <c r="D46" s="223">
        <v>31288</v>
      </c>
      <c r="E46" s="220">
        <v>2607.33</v>
      </c>
      <c r="F46" s="220">
        <v>2400.1799999999998</v>
      </c>
      <c r="G46" s="220">
        <v>600.04</v>
      </c>
      <c r="H46" s="220">
        <v>16.22</v>
      </c>
    </row>
    <row r="47" spans="1:8" ht="14.5" thickBot="1">
      <c r="A47" s="705"/>
      <c r="B47" s="706"/>
      <c r="C47" s="706"/>
      <c r="D47" s="706"/>
      <c r="E47" s="706"/>
      <c r="F47" s="706"/>
      <c r="G47" s="706"/>
      <c r="H47" s="709"/>
    </row>
    <row r="48" spans="1:8" ht="14.5" thickBot="1">
      <c r="A48" s="604" t="s">
        <v>9</v>
      </c>
      <c r="B48" s="605"/>
      <c r="C48" s="83">
        <v>35</v>
      </c>
      <c r="D48" s="221">
        <v>30480</v>
      </c>
      <c r="E48" s="222">
        <v>2540</v>
      </c>
      <c r="F48" s="222">
        <v>2338.19</v>
      </c>
      <c r="G48" s="222">
        <v>584.54999999999995</v>
      </c>
      <c r="H48" s="222">
        <v>15.8</v>
      </c>
    </row>
    <row r="49" spans="1:8" ht="14.5" thickBot="1">
      <c r="A49" s="606"/>
      <c r="B49" s="607"/>
      <c r="C49" s="85">
        <v>36</v>
      </c>
      <c r="D49" s="219">
        <v>31288</v>
      </c>
      <c r="E49" s="220">
        <v>2607.33</v>
      </c>
      <c r="F49" s="220">
        <v>2400.1799999999998</v>
      </c>
      <c r="G49" s="220">
        <v>600.04</v>
      </c>
      <c r="H49" s="220">
        <v>16.22</v>
      </c>
    </row>
    <row r="50" spans="1:8" ht="14.5" thickBot="1">
      <c r="A50" s="606"/>
      <c r="B50" s="607"/>
      <c r="C50" s="85">
        <v>37</v>
      </c>
      <c r="D50" s="219">
        <v>32164</v>
      </c>
      <c r="E50" s="220">
        <v>2680.33</v>
      </c>
      <c r="F50" s="220">
        <v>2467.38</v>
      </c>
      <c r="G50" s="220">
        <v>616.84</v>
      </c>
      <c r="H50" s="220">
        <v>16.670000000000002</v>
      </c>
    </row>
    <row r="51" spans="1:8" ht="14.5" thickBot="1">
      <c r="A51" s="608"/>
      <c r="B51" s="609"/>
      <c r="C51" s="192">
        <v>38</v>
      </c>
      <c r="D51" s="219">
        <v>33106</v>
      </c>
      <c r="E51" s="220">
        <v>2758.83</v>
      </c>
      <c r="F51" s="220">
        <v>2539.64</v>
      </c>
      <c r="G51" s="220">
        <v>634.91</v>
      </c>
      <c r="H51" s="220">
        <v>17.16</v>
      </c>
    </row>
    <row r="52" spans="1:8" ht="14.5" thickBot="1">
      <c r="A52" s="710"/>
      <c r="B52" s="711"/>
      <c r="C52" s="711"/>
      <c r="D52" s="711"/>
      <c r="E52" s="711"/>
      <c r="F52" s="711"/>
      <c r="G52" s="711"/>
      <c r="H52" s="712"/>
    </row>
    <row r="53" spans="1:8" ht="14.5" thickBot="1">
      <c r="A53" s="604" t="s">
        <v>10</v>
      </c>
      <c r="B53" s="605"/>
      <c r="C53" s="83">
        <v>38</v>
      </c>
      <c r="D53" s="221">
        <v>33106</v>
      </c>
      <c r="E53" s="222">
        <v>2758.83</v>
      </c>
      <c r="F53" s="222">
        <v>2539.64</v>
      </c>
      <c r="G53" s="222">
        <v>634.91</v>
      </c>
      <c r="H53" s="222">
        <v>17.16</v>
      </c>
    </row>
    <row r="54" spans="1:8" ht="14.5" thickBot="1">
      <c r="A54" s="606"/>
      <c r="B54" s="607"/>
      <c r="C54" s="85">
        <v>39</v>
      </c>
      <c r="D54" s="219">
        <v>34196</v>
      </c>
      <c r="E54" s="220">
        <v>2849.67</v>
      </c>
      <c r="F54" s="220">
        <v>2623.25</v>
      </c>
      <c r="G54" s="220">
        <v>655.81</v>
      </c>
      <c r="H54" s="220">
        <v>17.72</v>
      </c>
    </row>
    <row r="55" spans="1:8" ht="14.5" thickBot="1">
      <c r="A55" s="606"/>
      <c r="B55" s="607"/>
      <c r="C55" s="85">
        <v>40</v>
      </c>
      <c r="D55" s="219">
        <v>35093</v>
      </c>
      <c r="E55" s="220">
        <v>2924.42</v>
      </c>
      <c r="F55" s="220">
        <v>2692.07</v>
      </c>
      <c r="G55" s="220">
        <v>673.02</v>
      </c>
      <c r="H55" s="220">
        <v>18.190000000000001</v>
      </c>
    </row>
    <row r="56" spans="1:8" ht="14.5" thickBot="1">
      <c r="A56" s="608"/>
      <c r="B56" s="609"/>
      <c r="C56" s="192">
        <v>41</v>
      </c>
      <c r="D56" s="219">
        <v>36019</v>
      </c>
      <c r="E56" s="220">
        <v>3001.58</v>
      </c>
      <c r="F56" s="220">
        <v>2763.1</v>
      </c>
      <c r="G56" s="220">
        <v>690.78</v>
      </c>
      <c r="H56" s="220">
        <v>18.670000000000002</v>
      </c>
    </row>
    <row r="57" spans="1:8" ht="14.5" thickBot="1">
      <c r="A57" s="710"/>
      <c r="B57" s="711"/>
      <c r="C57" s="711"/>
      <c r="D57" s="711"/>
      <c r="E57" s="711"/>
      <c r="F57" s="711"/>
      <c r="G57" s="711"/>
      <c r="H57" s="712"/>
    </row>
    <row r="58" spans="1:8" ht="14.5" thickBot="1">
      <c r="A58" s="604" t="s">
        <v>11</v>
      </c>
      <c r="B58" s="605"/>
      <c r="C58" s="83">
        <v>41</v>
      </c>
      <c r="D58" s="221">
        <v>36019</v>
      </c>
      <c r="E58" s="222">
        <v>3001.58</v>
      </c>
      <c r="F58" s="222">
        <v>2763.1</v>
      </c>
      <c r="G58" s="222">
        <v>690.78</v>
      </c>
      <c r="H58" s="222">
        <v>18.670000000000002</v>
      </c>
    </row>
    <row r="59" spans="1:8" ht="14.5" thickBot="1">
      <c r="A59" s="606"/>
      <c r="B59" s="607"/>
      <c r="C59" s="85">
        <v>42</v>
      </c>
      <c r="D59" s="219">
        <v>36937</v>
      </c>
      <c r="E59" s="220">
        <v>3078.08</v>
      </c>
      <c r="F59" s="220">
        <v>2833.52</v>
      </c>
      <c r="G59" s="220">
        <v>708.38</v>
      </c>
      <c r="H59" s="220">
        <v>19.149999999999999</v>
      </c>
    </row>
    <row r="60" spans="1:8" ht="14.5" thickBot="1">
      <c r="A60" s="606"/>
      <c r="B60" s="607"/>
      <c r="C60" s="85">
        <v>43</v>
      </c>
      <c r="D60" s="219">
        <v>37858</v>
      </c>
      <c r="E60" s="220">
        <v>3154.83</v>
      </c>
      <c r="F60" s="220">
        <v>2904.18</v>
      </c>
      <c r="G60" s="220">
        <v>726.04</v>
      </c>
      <c r="H60" s="220">
        <v>19.62</v>
      </c>
    </row>
    <row r="61" spans="1:8" ht="14.5" thickBot="1">
      <c r="A61" s="608"/>
      <c r="B61" s="609"/>
      <c r="C61" s="192">
        <v>44</v>
      </c>
      <c r="D61" s="219">
        <v>38789</v>
      </c>
      <c r="E61" s="220">
        <v>3232.42</v>
      </c>
      <c r="F61" s="220">
        <v>2975.59</v>
      </c>
      <c r="G61" s="220">
        <v>743.9</v>
      </c>
      <c r="H61" s="220">
        <v>20.11</v>
      </c>
    </row>
    <row r="62" spans="1:8" ht="14.5" thickBot="1">
      <c r="A62" s="710"/>
      <c r="B62" s="711"/>
      <c r="C62" s="711"/>
      <c r="D62" s="711"/>
      <c r="E62" s="711"/>
      <c r="F62" s="711"/>
      <c r="G62" s="711"/>
      <c r="H62" s="712"/>
    </row>
    <row r="63" spans="1:8" ht="14.5" thickBot="1">
      <c r="A63" s="604" t="s">
        <v>12</v>
      </c>
      <c r="B63" s="605"/>
      <c r="C63" s="83">
        <v>44</v>
      </c>
      <c r="D63" s="221">
        <v>38789</v>
      </c>
      <c r="E63" s="222">
        <v>3232.42</v>
      </c>
      <c r="F63" s="222">
        <v>2975.59</v>
      </c>
      <c r="G63" s="222">
        <v>743.9</v>
      </c>
      <c r="H63" s="222">
        <v>20.11</v>
      </c>
    </row>
    <row r="64" spans="1:8" ht="14.5" thickBot="1">
      <c r="A64" s="606"/>
      <c r="B64" s="607"/>
      <c r="C64" s="85">
        <v>45</v>
      </c>
      <c r="D64" s="219">
        <v>39660</v>
      </c>
      <c r="E64" s="220">
        <v>3305</v>
      </c>
      <c r="F64" s="220">
        <v>3042.41</v>
      </c>
      <c r="G64" s="220">
        <v>760.6</v>
      </c>
      <c r="H64" s="220">
        <v>20.56</v>
      </c>
    </row>
    <row r="65" spans="1:8" ht="14.5" thickBot="1">
      <c r="A65" s="606"/>
      <c r="B65" s="607"/>
      <c r="C65" s="85">
        <v>46</v>
      </c>
      <c r="D65" s="219">
        <v>40619</v>
      </c>
      <c r="E65" s="220">
        <v>3384.92</v>
      </c>
      <c r="F65" s="220">
        <v>3115.98</v>
      </c>
      <c r="G65" s="220">
        <v>778.99</v>
      </c>
      <c r="H65" s="220">
        <v>21.05</v>
      </c>
    </row>
    <row r="66" spans="1:8" ht="14.5" thickBot="1">
      <c r="A66" s="608"/>
      <c r="B66" s="609"/>
      <c r="C66" s="192">
        <v>47</v>
      </c>
      <c r="D66" s="219">
        <v>41551</v>
      </c>
      <c r="E66" s="220">
        <v>3462.58</v>
      </c>
      <c r="F66" s="220">
        <v>3187.47</v>
      </c>
      <c r="G66" s="220">
        <v>796.87</v>
      </c>
      <c r="H66" s="220">
        <v>21.54</v>
      </c>
    </row>
    <row r="67" spans="1:8" ht="14.5" thickBot="1">
      <c r="A67" s="710"/>
      <c r="B67" s="711"/>
      <c r="C67" s="711"/>
      <c r="D67" s="711"/>
      <c r="E67" s="711"/>
      <c r="F67" s="711"/>
      <c r="G67" s="711"/>
      <c r="H67" s="712"/>
    </row>
    <row r="68" spans="1:8" ht="14.5" thickBot="1">
      <c r="A68" s="604" t="s">
        <v>13</v>
      </c>
      <c r="B68" s="605"/>
      <c r="C68" s="83">
        <v>46</v>
      </c>
      <c r="D68" s="221">
        <v>40619</v>
      </c>
      <c r="E68" s="222">
        <v>3384.92</v>
      </c>
      <c r="F68" s="222">
        <v>3115.98</v>
      </c>
      <c r="G68" s="222">
        <v>778.99</v>
      </c>
      <c r="H68" s="222">
        <v>21.05</v>
      </c>
    </row>
    <row r="69" spans="1:8" ht="14.5" thickBot="1">
      <c r="A69" s="606"/>
      <c r="B69" s="607"/>
      <c r="C69" s="85">
        <v>47</v>
      </c>
      <c r="D69" s="219">
        <v>41551</v>
      </c>
      <c r="E69" s="220">
        <v>3462.58</v>
      </c>
      <c r="F69" s="220">
        <v>3187.47</v>
      </c>
      <c r="G69" s="220">
        <v>796.87</v>
      </c>
      <c r="H69" s="220">
        <v>21.54</v>
      </c>
    </row>
    <row r="70" spans="1:8" ht="14.5" thickBot="1">
      <c r="A70" s="606"/>
      <c r="B70" s="607"/>
      <c r="C70" s="85">
        <v>48</v>
      </c>
      <c r="D70" s="219">
        <v>42474</v>
      </c>
      <c r="E70" s="220">
        <v>3539.5</v>
      </c>
      <c r="F70" s="220">
        <v>3258.28</v>
      </c>
      <c r="G70" s="220">
        <v>814.57</v>
      </c>
      <c r="H70" s="220">
        <v>22.02</v>
      </c>
    </row>
    <row r="71" spans="1:8" ht="14.5" thickBot="1">
      <c r="A71" s="608"/>
      <c r="B71" s="609"/>
      <c r="C71" s="192">
        <v>49</v>
      </c>
      <c r="D71" s="219">
        <v>43387</v>
      </c>
      <c r="E71" s="220">
        <v>3615.58</v>
      </c>
      <c r="F71" s="220">
        <v>3328.32</v>
      </c>
      <c r="G71" s="220">
        <v>832.08</v>
      </c>
      <c r="H71" s="220">
        <v>22.49</v>
      </c>
    </row>
    <row r="72" spans="1:8" ht="13" thickBot="1"/>
    <row r="73" spans="1:8" ht="14.5" thickBot="1">
      <c r="A73" s="696" t="s">
        <v>33</v>
      </c>
      <c r="B73" s="696"/>
      <c r="C73" s="697"/>
      <c r="D73" s="713" t="s">
        <v>60</v>
      </c>
      <c r="E73" s="626"/>
      <c r="F73" s="626"/>
      <c r="G73" s="626"/>
      <c r="H73" s="714"/>
    </row>
    <row r="74" spans="1:8" ht="14.5" thickBot="1">
      <c r="A74" s="715" t="s">
        <v>64</v>
      </c>
      <c r="B74" s="716"/>
      <c r="C74" s="717"/>
      <c r="D74" s="201" t="s">
        <v>61</v>
      </c>
      <c r="E74" s="202" t="s">
        <v>49</v>
      </c>
      <c r="F74" s="202" t="s">
        <v>50</v>
      </c>
      <c r="G74" s="202" t="s">
        <v>51</v>
      </c>
      <c r="H74" s="203" t="s">
        <v>52</v>
      </c>
    </row>
    <row r="75" spans="1:8" ht="14.5" thickBot="1">
      <c r="A75" s="604" t="s">
        <v>35</v>
      </c>
      <c r="B75" s="630"/>
      <c r="C75" s="630"/>
      <c r="D75" s="228">
        <v>42470</v>
      </c>
      <c r="E75" s="222">
        <v>3539.17</v>
      </c>
      <c r="F75" s="222">
        <v>3257.97</v>
      </c>
      <c r="G75" s="222">
        <v>814.49</v>
      </c>
      <c r="H75" s="222">
        <v>22.01</v>
      </c>
    </row>
    <row r="76" spans="1:8" ht="14.5" thickBot="1">
      <c r="A76" s="606"/>
      <c r="B76" s="631"/>
      <c r="C76" s="631"/>
      <c r="D76" s="229">
        <v>43368</v>
      </c>
      <c r="E76" s="220">
        <v>3614</v>
      </c>
      <c r="F76" s="220">
        <v>3326.86</v>
      </c>
      <c r="G76" s="220">
        <v>831.72</v>
      </c>
      <c r="H76" s="220">
        <v>22.48</v>
      </c>
    </row>
    <row r="77" spans="1:8" ht="14.5" thickBot="1">
      <c r="A77" s="606"/>
      <c r="B77" s="631"/>
      <c r="C77" s="631"/>
      <c r="D77" s="229">
        <v>44280</v>
      </c>
      <c r="E77" s="220">
        <v>3690</v>
      </c>
      <c r="F77" s="220">
        <v>3396.82</v>
      </c>
      <c r="G77" s="220">
        <v>849.21</v>
      </c>
      <c r="H77" s="220">
        <v>22.95</v>
      </c>
    </row>
    <row r="78" spans="1:8" ht="14.5" thickBot="1">
      <c r="A78" s="606"/>
      <c r="B78" s="631"/>
      <c r="C78" s="631"/>
      <c r="D78" s="229">
        <v>45081</v>
      </c>
      <c r="E78" s="220">
        <v>3756.75</v>
      </c>
      <c r="F78" s="220">
        <v>3458.27</v>
      </c>
      <c r="G78" s="220">
        <v>864.57</v>
      </c>
      <c r="H78" s="220">
        <v>23.37</v>
      </c>
    </row>
    <row r="79" spans="1:8" ht="14.5" thickBot="1">
      <c r="A79" s="608"/>
      <c r="B79" s="632"/>
      <c r="C79" s="632"/>
      <c r="D79" s="229">
        <v>45897</v>
      </c>
      <c r="E79" s="220">
        <v>3824.75</v>
      </c>
      <c r="F79" s="220">
        <v>3520.87</v>
      </c>
      <c r="G79" s="220">
        <v>880.22</v>
      </c>
      <c r="H79" s="220">
        <v>23.79</v>
      </c>
    </row>
    <row r="80" spans="1:8" ht="14.5" thickBot="1">
      <c r="A80" s="606"/>
      <c r="B80" s="631"/>
      <c r="C80" s="631"/>
      <c r="D80" s="631"/>
      <c r="E80" s="631"/>
      <c r="F80" s="631"/>
      <c r="G80" s="631"/>
      <c r="H80" s="607"/>
    </row>
    <row r="81" spans="1:8" ht="14.5" thickBot="1">
      <c r="A81" s="604" t="s">
        <v>36</v>
      </c>
      <c r="B81" s="630"/>
      <c r="C81" s="630"/>
      <c r="D81" s="228">
        <v>45202</v>
      </c>
      <c r="E81" s="222">
        <v>3766.83</v>
      </c>
      <c r="F81" s="222">
        <v>3467.55</v>
      </c>
      <c r="G81" s="222">
        <v>866.89</v>
      </c>
      <c r="H81" s="222">
        <v>23.43</v>
      </c>
    </row>
    <row r="82" spans="1:8" ht="14.5" thickBot="1">
      <c r="A82" s="606"/>
      <c r="B82" s="631"/>
      <c r="C82" s="631"/>
      <c r="D82" s="229">
        <v>45999</v>
      </c>
      <c r="E82" s="220">
        <v>3833.25</v>
      </c>
      <c r="F82" s="220">
        <v>3528.69</v>
      </c>
      <c r="G82" s="220">
        <v>882.17</v>
      </c>
      <c r="H82" s="220">
        <v>23.84</v>
      </c>
    </row>
    <row r="83" spans="1:8" ht="14.5" thickBot="1">
      <c r="A83" s="606"/>
      <c r="B83" s="631"/>
      <c r="C83" s="631"/>
      <c r="D83" s="229">
        <v>46819</v>
      </c>
      <c r="E83" s="220">
        <v>3901.58</v>
      </c>
      <c r="F83" s="220">
        <v>3591.59</v>
      </c>
      <c r="G83" s="220">
        <v>897.9</v>
      </c>
      <c r="H83" s="220">
        <v>24.27</v>
      </c>
    </row>
    <row r="84" spans="1:8" ht="14.5" thickBot="1">
      <c r="A84" s="606"/>
      <c r="B84" s="631"/>
      <c r="C84" s="631"/>
      <c r="D84" s="229">
        <v>47636</v>
      </c>
      <c r="E84" s="220">
        <v>3969.67</v>
      </c>
      <c r="F84" s="220">
        <v>3654.27</v>
      </c>
      <c r="G84" s="220">
        <v>913.57</v>
      </c>
      <c r="H84" s="220">
        <v>24.69</v>
      </c>
    </row>
    <row r="85" spans="1:8" ht="14.5" thickBot="1">
      <c r="A85" s="608"/>
      <c r="B85" s="632"/>
      <c r="C85" s="632"/>
      <c r="D85" s="229">
        <v>48441</v>
      </c>
      <c r="E85" s="220">
        <v>4036.75</v>
      </c>
      <c r="F85" s="220">
        <v>3716.02</v>
      </c>
      <c r="G85" s="220">
        <v>929.01</v>
      </c>
      <c r="H85" s="220">
        <v>25.11</v>
      </c>
    </row>
    <row r="86" spans="1:8" ht="14.5" thickBot="1">
      <c r="A86" s="606"/>
      <c r="B86" s="631"/>
      <c r="C86" s="631"/>
      <c r="D86" s="631"/>
      <c r="E86" s="631"/>
      <c r="F86" s="631"/>
      <c r="G86" s="631"/>
      <c r="H86" s="607"/>
    </row>
    <row r="87" spans="1:8" ht="14.5" thickBot="1">
      <c r="A87" s="604" t="s">
        <v>40</v>
      </c>
      <c r="B87" s="630"/>
      <c r="C87" s="630"/>
      <c r="D87" s="228">
        <v>47840</v>
      </c>
      <c r="E87" s="222">
        <v>3986.67</v>
      </c>
      <c r="F87" s="222">
        <v>3669.92</v>
      </c>
      <c r="G87" s="222">
        <v>917.48</v>
      </c>
      <c r="H87" s="222">
        <v>24.8</v>
      </c>
    </row>
    <row r="88" spans="1:8" ht="14.5" thickBot="1">
      <c r="A88" s="606"/>
      <c r="B88" s="631"/>
      <c r="C88" s="631"/>
      <c r="D88" s="229">
        <v>48652</v>
      </c>
      <c r="E88" s="220">
        <v>4054.33</v>
      </c>
      <c r="F88" s="220">
        <v>3732.21</v>
      </c>
      <c r="G88" s="220">
        <v>933.05</v>
      </c>
      <c r="H88" s="220">
        <v>25.22</v>
      </c>
    </row>
    <row r="89" spans="1:8" ht="14.5" thickBot="1">
      <c r="A89" s="606"/>
      <c r="B89" s="631"/>
      <c r="C89" s="631"/>
      <c r="D89" s="229">
        <v>49477</v>
      </c>
      <c r="E89" s="220">
        <v>4123.08</v>
      </c>
      <c r="F89" s="220">
        <v>3795.5</v>
      </c>
      <c r="G89" s="220">
        <v>948.87</v>
      </c>
      <c r="H89" s="220">
        <v>25.65</v>
      </c>
    </row>
    <row r="90" spans="1:8" ht="14.5" thickBot="1">
      <c r="A90" s="606"/>
      <c r="B90" s="631"/>
      <c r="C90" s="631"/>
      <c r="D90" s="229">
        <v>50219</v>
      </c>
      <c r="E90" s="220">
        <v>4184.92</v>
      </c>
      <c r="F90" s="220">
        <v>3852.42</v>
      </c>
      <c r="G90" s="220">
        <v>963.1</v>
      </c>
      <c r="H90" s="220">
        <v>26.03</v>
      </c>
    </row>
    <row r="91" spans="1:8" ht="14.5" thickBot="1">
      <c r="A91" s="608"/>
      <c r="B91" s="632"/>
      <c r="C91" s="632"/>
      <c r="D91" s="229">
        <v>51089</v>
      </c>
      <c r="E91" s="220">
        <v>4257.42</v>
      </c>
      <c r="F91" s="220">
        <v>3919.16</v>
      </c>
      <c r="G91" s="220">
        <v>979.79</v>
      </c>
      <c r="H91" s="220">
        <v>26.48</v>
      </c>
    </row>
    <row r="92" spans="1:8" ht="14">
      <c r="A92" s="230"/>
      <c r="B92" s="230"/>
      <c r="C92" s="230"/>
      <c r="D92" s="230"/>
      <c r="E92" s="230"/>
      <c r="F92" s="230"/>
      <c r="G92" s="230"/>
      <c r="H92" s="230"/>
    </row>
    <row r="93" spans="1:8" ht="14.5" thickBot="1">
      <c r="A93" s="230"/>
      <c r="B93" s="230"/>
      <c r="C93" s="230"/>
      <c r="D93" s="230"/>
      <c r="E93" s="230"/>
      <c r="F93" s="230"/>
      <c r="G93" s="230"/>
      <c r="H93" s="231"/>
    </row>
    <row r="94" spans="1:8" ht="14.5" thickBot="1">
      <c r="A94" s="718" t="s">
        <v>70</v>
      </c>
      <c r="B94" s="719"/>
      <c r="C94" s="720"/>
      <c r="D94" s="228">
        <v>52109</v>
      </c>
      <c r="E94" s="222">
        <v>4342.42</v>
      </c>
      <c r="F94" s="222">
        <v>3997.4</v>
      </c>
      <c r="G94" s="222">
        <v>999.35</v>
      </c>
      <c r="H94" s="222">
        <v>27.01</v>
      </c>
    </row>
    <row r="95" spans="1:8" ht="14.5" thickBot="1">
      <c r="A95" s="606"/>
      <c r="B95" s="631"/>
      <c r="C95" s="721"/>
      <c r="D95" s="229">
        <v>54327</v>
      </c>
      <c r="E95" s="220">
        <v>4527.25</v>
      </c>
      <c r="F95" s="220">
        <v>4167.55</v>
      </c>
      <c r="G95" s="220">
        <v>1041.8900000000001</v>
      </c>
      <c r="H95" s="220">
        <v>28.16</v>
      </c>
    </row>
    <row r="96" spans="1:8" ht="14.5" thickBot="1">
      <c r="A96" s="606"/>
      <c r="B96" s="631"/>
      <c r="C96" s="721"/>
      <c r="D96" s="229">
        <v>56652</v>
      </c>
      <c r="E96" s="220">
        <v>4721</v>
      </c>
      <c r="F96" s="220">
        <v>4345.91</v>
      </c>
      <c r="G96" s="220">
        <v>1086.48</v>
      </c>
      <c r="H96" s="220">
        <v>29.36</v>
      </c>
    </row>
    <row r="97" spans="1:8" ht="14.5" thickBot="1">
      <c r="A97" s="606"/>
      <c r="B97" s="631"/>
      <c r="C97" s="721"/>
      <c r="D97" s="229">
        <v>58762</v>
      </c>
      <c r="E97" s="220">
        <v>4896.83</v>
      </c>
      <c r="F97" s="220">
        <v>4507.7700000000004</v>
      </c>
      <c r="G97" s="220">
        <v>1126.94</v>
      </c>
      <c r="H97" s="220">
        <v>30.46</v>
      </c>
    </row>
    <row r="98" spans="1:8" ht="14.5" thickBot="1">
      <c r="A98" s="608"/>
      <c r="B98" s="632"/>
      <c r="C98" s="722"/>
      <c r="D98" s="229">
        <v>60979</v>
      </c>
      <c r="E98" s="220">
        <v>5081.58</v>
      </c>
      <c r="F98" s="220">
        <v>4677.84</v>
      </c>
      <c r="G98" s="220">
        <v>1169.46</v>
      </c>
      <c r="H98" s="220">
        <v>31.61</v>
      </c>
    </row>
    <row r="99" spans="1:8" ht="14.5" thickBot="1">
      <c r="A99" s="723"/>
      <c r="B99" s="723"/>
      <c r="C99" s="723"/>
      <c r="D99" s="723"/>
      <c r="E99" s="723"/>
      <c r="F99" s="723"/>
      <c r="G99" s="723"/>
      <c r="H99" s="723"/>
    </row>
    <row r="100" spans="1:8" ht="14.5" thickBot="1">
      <c r="A100" s="718" t="s">
        <v>71</v>
      </c>
      <c r="B100" s="719"/>
      <c r="C100" s="720"/>
      <c r="D100" s="228">
        <v>62088</v>
      </c>
      <c r="E100" s="222">
        <v>5174</v>
      </c>
      <c r="F100" s="222">
        <v>4762.92</v>
      </c>
      <c r="G100" s="222">
        <v>1190.73</v>
      </c>
      <c r="H100" s="222">
        <v>32.18</v>
      </c>
    </row>
    <row r="101" spans="1:8" ht="14.5" thickBot="1">
      <c r="A101" s="606"/>
      <c r="B101" s="631"/>
      <c r="C101" s="721"/>
      <c r="D101" s="229">
        <v>64306</v>
      </c>
      <c r="E101" s="220">
        <v>5358.83</v>
      </c>
      <c r="F101" s="220">
        <v>4933.0600000000004</v>
      </c>
      <c r="G101" s="220">
        <v>1233.27</v>
      </c>
      <c r="H101" s="220">
        <v>33.33</v>
      </c>
    </row>
    <row r="102" spans="1:8" ht="14.5" thickBot="1">
      <c r="A102" s="606"/>
      <c r="B102" s="631"/>
      <c r="C102" s="721"/>
      <c r="D102" s="229">
        <v>66523</v>
      </c>
      <c r="E102" s="220">
        <v>5543.58</v>
      </c>
      <c r="F102" s="220">
        <v>5103.13</v>
      </c>
      <c r="G102" s="220">
        <v>1275.78</v>
      </c>
      <c r="H102" s="220">
        <v>34.479999999999997</v>
      </c>
    </row>
    <row r="103" spans="1:8" ht="14.5" thickBot="1">
      <c r="A103" s="606"/>
      <c r="B103" s="631"/>
      <c r="C103" s="721"/>
      <c r="D103" s="229">
        <v>68740</v>
      </c>
      <c r="E103" s="220">
        <v>5728.33</v>
      </c>
      <c r="F103" s="220">
        <v>5273.21</v>
      </c>
      <c r="G103" s="220">
        <v>1318.3</v>
      </c>
      <c r="H103" s="220">
        <v>35.630000000000003</v>
      </c>
    </row>
    <row r="104" spans="1:8" ht="14.5" thickBot="1">
      <c r="A104" s="608"/>
      <c r="B104" s="632"/>
      <c r="C104" s="722"/>
      <c r="D104" s="229">
        <v>70958</v>
      </c>
      <c r="E104" s="220">
        <v>5913.17</v>
      </c>
      <c r="F104" s="220">
        <v>5443.35</v>
      </c>
      <c r="G104" s="220">
        <v>1360.84</v>
      </c>
      <c r="H104" s="220">
        <v>36.78</v>
      </c>
    </row>
  </sheetData>
  <mergeCells count="36">
    <mergeCell ref="A73:C73"/>
    <mergeCell ref="D73:H73"/>
    <mergeCell ref="A99:H99"/>
    <mergeCell ref="A100:C104"/>
    <mergeCell ref="A74:C74"/>
    <mergeCell ref="A75:C79"/>
    <mergeCell ref="A81:C85"/>
    <mergeCell ref="A86:H86"/>
    <mergeCell ref="A87:C91"/>
    <mergeCell ref="A94:C98"/>
    <mergeCell ref="A80:H80"/>
    <mergeCell ref="A58:B61"/>
    <mergeCell ref="A62:H62"/>
    <mergeCell ref="A63:B66"/>
    <mergeCell ref="A67:H67"/>
    <mergeCell ref="A68:B71"/>
    <mergeCell ref="A31:B31"/>
    <mergeCell ref="A32:B34"/>
    <mergeCell ref="A35:H35"/>
    <mergeCell ref="A36:B38"/>
    <mergeCell ref="A39:H39"/>
    <mergeCell ref="A40:H40"/>
    <mergeCell ref="A41:C41"/>
    <mergeCell ref="D41:H41"/>
    <mergeCell ref="A42:B42"/>
    <mergeCell ref="A43:B46"/>
    <mergeCell ref="A47:H47"/>
    <mergeCell ref="A48:B51"/>
    <mergeCell ref="A52:H52"/>
    <mergeCell ref="A53:B56"/>
    <mergeCell ref="A57:H57"/>
    <mergeCell ref="A4:B4"/>
    <mergeCell ref="A28:H28"/>
    <mergeCell ref="A29:H29"/>
    <mergeCell ref="A30:C30"/>
    <mergeCell ref="D30:H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K108"/>
  <sheetViews>
    <sheetView workbookViewId="0">
      <selection activeCell="A5" sqref="A5:C5"/>
    </sheetView>
  </sheetViews>
  <sheetFormatPr defaultRowHeight="12.5"/>
  <cols>
    <col min="2" max="3" width="9.453125" bestFit="1" customWidth="1"/>
    <col min="4" max="4" width="13.1796875" bestFit="1" customWidth="1"/>
    <col min="5" max="5" width="11.26953125" customWidth="1"/>
    <col min="6" max="6" width="11.81640625" customWidth="1"/>
    <col min="7" max="7" width="10.453125" customWidth="1"/>
    <col min="8" max="8" width="10.26953125" customWidth="1"/>
  </cols>
  <sheetData>
    <row r="1" spans="1:10">
      <c r="A1" s="725" t="s">
        <v>65</v>
      </c>
      <c r="B1" s="694"/>
      <c r="C1" s="694"/>
      <c r="D1" s="694"/>
      <c r="E1" s="694"/>
      <c r="F1" s="694"/>
      <c r="G1" s="694"/>
      <c r="H1" s="694"/>
    </row>
    <row r="2" spans="1:10" ht="27" customHeight="1">
      <c r="A2" s="694"/>
      <c r="B2" s="694"/>
      <c r="C2" s="694"/>
      <c r="D2" s="694"/>
      <c r="E2" s="694"/>
      <c r="F2" s="694"/>
      <c r="G2" s="694"/>
      <c r="H2" s="694"/>
    </row>
    <row r="3" spans="1:10" ht="21" customHeight="1">
      <c r="A3" s="726" t="s">
        <v>66</v>
      </c>
      <c r="B3" s="726"/>
      <c r="C3" s="726"/>
      <c r="D3" s="726"/>
      <c r="E3" s="726"/>
      <c r="F3" s="726"/>
      <c r="G3" s="726"/>
      <c r="H3" s="726"/>
    </row>
    <row r="4" spans="1:10" ht="17.25" customHeight="1" thickBot="1">
      <c r="A4" s="727" t="s">
        <v>67</v>
      </c>
      <c r="B4" s="727"/>
      <c r="C4" s="727"/>
      <c r="D4" s="727"/>
      <c r="E4" s="727"/>
      <c r="F4" s="727"/>
      <c r="G4" s="727"/>
      <c r="H4" s="727"/>
    </row>
    <row r="5" spans="1:10" ht="15" customHeight="1" thickBot="1">
      <c r="A5" s="728"/>
      <c r="B5" s="729"/>
      <c r="C5" s="730"/>
      <c r="D5" s="675" t="s">
        <v>60</v>
      </c>
      <c r="E5" s="676"/>
      <c r="F5" s="676"/>
      <c r="G5" s="676"/>
      <c r="H5" s="677"/>
      <c r="I5" s="63"/>
      <c r="J5" s="64"/>
    </row>
    <row r="6" spans="1:10" ht="16" thickBot="1">
      <c r="A6" s="670" t="s">
        <v>48</v>
      </c>
      <c r="B6" s="671"/>
      <c r="C6" s="103" t="s">
        <v>1</v>
      </c>
      <c r="D6" s="130" t="s">
        <v>61</v>
      </c>
      <c r="E6" s="131" t="s">
        <v>49</v>
      </c>
      <c r="F6" s="131" t="s">
        <v>50</v>
      </c>
      <c r="G6" s="131" t="s">
        <v>51</v>
      </c>
      <c r="H6" s="132" t="s">
        <v>52</v>
      </c>
    </row>
    <row r="7" spans="1:10" ht="16" thickBot="1">
      <c r="A7" s="133">
        <v>1</v>
      </c>
      <c r="B7" s="134"/>
      <c r="C7" s="135" t="s">
        <v>68</v>
      </c>
      <c r="D7" s="136">
        <v>13500</v>
      </c>
      <c r="E7" s="137">
        <f t="shared" ref="E7:E30" si="0">ROUND((D7/12),2)</f>
        <v>1125</v>
      </c>
      <c r="F7" s="138">
        <f t="shared" ref="F7:F30" si="1">ROUND((D7/365*28),2)</f>
        <v>1035.6199999999999</v>
      </c>
      <c r="G7" s="138">
        <f t="shared" ref="G7:G30" si="2">ROUND((D7/365*7),2)</f>
        <v>258.89999999999998</v>
      </c>
      <c r="H7" s="138">
        <f t="shared" ref="H7:H30" si="3">ROUND((D7/365*7/37),4)</f>
        <v>6.9973999999999998</v>
      </c>
    </row>
    <row r="8" spans="1:10" ht="15.5">
      <c r="A8" s="139"/>
      <c r="B8" s="140">
        <v>2</v>
      </c>
      <c r="C8" s="135">
        <v>6</v>
      </c>
      <c r="D8" s="141">
        <v>13614</v>
      </c>
      <c r="E8" s="137">
        <f t="shared" si="0"/>
        <v>1134.5</v>
      </c>
      <c r="F8" s="138">
        <f t="shared" si="1"/>
        <v>1044.3599999999999</v>
      </c>
      <c r="G8" s="138">
        <f t="shared" si="2"/>
        <v>261.08999999999997</v>
      </c>
      <c r="H8" s="138">
        <f t="shared" si="3"/>
        <v>7.0564999999999998</v>
      </c>
    </row>
    <row r="9" spans="1:10" ht="16" thickBot="1">
      <c r="A9" s="142"/>
      <c r="B9" s="143"/>
      <c r="C9" s="135">
        <v>7</v>
      </c>
      <c r="D9" s="141">
        <v>13715</v>
      </c>
      <c r="E9" s="137">
        <f t="shared" si="0"/>
        <v>1142.92</v>
      </c>
      <c r="F9" s="138">
        <f t="shared" si="1"/>
        <v>1052.1099999999999</v>
      </c>
      <c r="G9" s="138">
        <f t="shared" si="2"/>
        <v>263.02999999999997</v>
      </c>
      <c r="H9" s="138">
        <f t="shared" si="3"/>
        <v>7.1087999999999996</v>
      </c>
    </row>
    <row r="10" spans="1:10" ht="15.5">
      <c r="A10" s="140">
        <v>3</v>
      </c>
      <c r="B10" s="144"/>
      <c r="C10" s="135">
        <v>8</v>
      </c>
      <c r="D10" s="145">
        <v>13871</v>
      </c>
      <c r="E10" s="137">
        <f t="shared" si="0"/>
        <v>1155.92</v>
      </c>
      <c r="F10" s="138">
        <f t="shared" si="1"/>
        <v>1064.08</v>
      </c>
      <c r="G10" s="138">
        <f t="shared" si="2"/>
        <v>266.02</v>
      </c>
      <c r="H10" s="138">
        <f t="shared" si="3"/>
        <v>7.1897000000000002</v>
      </c>
    </row>
    <row r="11" spans="1:10" ht="16" thickBot="1">
      <c r="A11" s="146"/>
      <c r="B11" s="147"/>
      <c r="C11" s="135">
        <v>9</v>
      </c>
      <c r="D11" s="145">
        <v>14075</v>
      </c>
      <c r="E11" s="137">
        <f t="shared" si="0"/>
        <v>1172.92</v>
      </c>
      <c r="F11" s="138">
        <f t="shared" si="1"/>
        <v>1079.73</v>
      </c>
      <c r="G11" s="138">
        <f t="shared" si="2"/>
        <v>269.93</v>
      </c>
      <c r="H11" s="138">
        <f t="shared" si="3"/>
        <v>7.2953999999999999</v>
      </c>
    </row>
    <row r="12" spans="1:10" ht="15.5">
      <c r="A12" s="139"/>
      <c r="B12" s="148">
        <v>4</v>
      </c>
      <c r="C12" s="135">
        <v>10</v>
      </c>
      <c r="D12" s="145">
        <v>14338</v>
      </c>
      <c r="E12" s="137">
        <f t="shared" si="0"/>
        <v>1194.83</v>
      </c>
      <c r="F12" s="138">
        <f t="shared" si="1"/>
        <v>1099.9000000000001</v>
      </c>
      <c r="G12" s="138">
        <f t="shared" si="2"/>
        <v>274.98</v>
      </c>
      <c r="H12" s="138">
        <f t="shared" si="3"/>
        <v>7.4318</v>
      </c>
    </row>
    <row r="13" spans="1:10" ht="15.5">
      <c r="A13" s="149"/>
      <c r="B13" s="150"/>
      <c r="C13" s="135">
        <v>11</v>
      </c>
      <c r="D13" s="145">
        <v>15207</v>
      </c>
      <c r="E13" s="137">
        <f t="shared" si="0"/>
        <v>1267.25</v>
      </c>
      <c r="F13" s="138">
        <f t="shared" si="1"/>
        <v>1166.56</v>
      </c>
      <c r="G13" s="138">
        <f t="shared" si="2"/>
        <v>291.64</v>
      </c>
      <c r="H13" s="138">
        <f t="shared" si="3"/>
        <v>7.8822000000000001</v>
      </c>
    </row>
    <row r="14" spans="1:10" ht="16" thickBot="1">
      <c r="A14" s="142"/>
      <c r="B14" s="143"/>
      <c r="C14" s="135">
        <v>12</v>
      </c>
      <c r="D14" s="145">
        <v>15523</v>
      </c>
      <c r="E14" s="137">
        <f t="shared" si="0"/>
        <v>1293.58</v>
      </c>
      <c r="F14" s="138">
        <f t="shared" si="1"/>
        <v>1190.81</v>
      </c>
      <c r="G14" s="138">
        <f t="shared" si="2"/>
        <v>297.7</v>
      </c>
      <c r="H14" s="138">
        <f t="shared" si="3"/>
        <v>8.0459999999999994</v>
      </c>
    </row>
    <row r="15" spans="1:10" ht="15.5">
      <c r="A15" s="151"/>
      <c r="B15" s="152"/>
      <c r="C15" s="135">
        <v>13</v>
      </c>
      <c r="D15" s="145">
        <v>15941</v>
      </c>
      <c r="E15" s="137">
        <f t="shared" si="0"/>
        <v>1328.42</v>
      </c>
      <c r="F15" s="138">
        <f t="shared" si="1"/>
        <v>1222.8699999999999</v>
      </c>
      <c r="G15" s="138">
        <f t="shared" si="2"/>
        <v>305.72000000000003</v>
      </c>
      <c r="H15" s="138">
        <f t="shared" si="3"/>
        <v>8.2626000000000008</v>
      </c>
    </row>
    <row r="16" spans="1:10" ht="15.5">
      <c r="A16" s="153"/>
      <c r="B16" s="154"/>
      <c r="C16" s="135">
        <v>14</v>
      </c>
      <c r="D16" s="145">
        <v>16231</v>
      </c>
      <c r="E16" s="137">
        <f t="shared" si="0"/>
        <v>1352.58</v>
      </c>
      <c r="F16" s="138">
        <f t="shared" si="1"/>
        <v>1245.1199999999999</v>
      </c>
      <c r="G16" s="138">
        <f t="shared" si="2"/>
        <v>311.27999999999997</v>
      </c>
      <c r="H16" s="138">
        <f t="shared" si="3"/>
        <v>8.4130000000000003</v>
      </c>
    </row>
    <row r="17" spans="1:10" ht="15.5">
      <c r="A17" s="153">
        <v>5</v>
      </c>
      <c r="B17" s="154"/>
      <c r="C17" s="135">
        <v>15</v>
      </c>
      <c r="D17" s="145">
        <v>16572</v>
      </c>
      <c r="E17" s="137">
        <f t="shared" si="0"/>
        <v>1381</v>
      </c>
      <c r="F17" s="138">
        <f t="shared" si="1"/>
        <v>1271.28</v>
      </c>
      <c r="G17" s="138">
        <f t="shared" si="2"/>
        <v>317.82</v>
      </c>
      <c r="H17" s="138">
        <f t="shared" si="3"/>
        <v>8.5897000000000006</v>
      </c>
    </row>
    <row r="18" spans="1:10" ht="16" thickBot="1">
      <c r="A18" s="153"/>
      <c r="B18" s="155"/>
      <c r="C18" s="135">
        <v>16</v>
      </c>
      <c r="D18" s="145">
        <v>16969</v>
      </c>
      <c r="E18" s="137">
        <f t="shared" si="0"/>
        <v>1414.08</v>
      </c>
      <c r="F18" s="138">
        <f t="shared" si="1"/>
        <v>1301.73</v>
      </c>
      <c r="G18" s="138">
        <f t="shared" si="2"/>
        <v>325.43</v>
      </c>
      <c r="H18" s="138">
        <f t="shared" si="3"/>
        <v>8.7955000000000005</v>
      </c>
    </row>
    <row r="19" spans="1:10" ht="16" thickBot="1">
      <c r="A19" s="156"/>
      <c r="B19" s="151"/>
      <c r="C19" s="135">
        <v>17</v>
      </c>
      <c r="D19" s="145">
        <v>17372</v>
      </c>
      <c r="E19" s="137">
        <f t="shared" si="0"/>
        <v>1447.67</v>
      </c>
      <c r="F19" s="138">
        <f t="shared" si="1"/>
        <v>1332.65</v>
      </c>
      <c r="G19" s="138">
        <f t="shared" si="2"/>
        <v>333.16</v>
      </c>
      <c r="H19" s="138">
        <f t="shared" si="3"/>
        <v>9.0044000000000004</v>
      </c>
    </row>
    <row r="20" spans="1:10" ht="15.5">
      <c r="A20" s="139"/>
      <c r="B20" s="153"/>
      <c r="C20" s="135">
        <v>18</v>
      </c>
      <c r="D20" s="145">
        <v>17714</v>
      </c>
      <c r="E20" s="137">
        <f t="shared" si="0"/>
        <v>1476.17</v>
      </c>
      <c r="F20" s="138">
        <f t="shared" si="1"/>
        <v>1358.88</v>
      </c>
      <c r="G20" s="138">
        <f t="shared" si="2"/>
        <v>339.72</v>
      </c>
      <c r="H20" s="138">
        <f t="shared" si="3"/>
        <v>9.1815999999999995</v>
      </c>
    </row>
    <row r="21" spans="1:10" ht="15.5">
      <c r="A21" s="149"/>
      <c r="B21" s="153">
        <v>6</v>
      </c>
      <c r="C21" s="135">
        <v>19</v>
      </c>
      <c r="D21" s="145">
        <v>18376</v>
      </c>
      <c r="E21" s="137">
        <f t="shared" si="0"/>
        <v>1531.33</v>
      </c>
      <c r="F21" s="138">
        <f t="shared" si="1"/>
        <v>1409.67</v>
      </c>
      <c r="G21" s="138">
        <f t="shared" si="2"/>
        <v>352.42</v>
      </c>
      <c r="H21" s="138">
        <f t="shared" si="3"/>
        <v>9.5248000000000008</v>
      </c>
    </row>
    <row r="22" spans="1:10" ht="16" thickBot="1">
      <c r="A22" s="142"/>
      <c r="B22" s="153"/>
      <c r="C22" s="135">
        <v>20</v>
      </c>
      <c r="D22" s="145">
        <v>19048</v>
      </c>
      <c r="E22" s="137">
        <f t="shared" si="0"/>
        <v>1587.33</v>
      </c>
      <c r="F22" s="138">
        <f t="shared" si="1"/>
        <v>1461.22</v>
      </c>
      <c r="G22" s="138">
        <f t="shared" si="2"/>
        <v>365.3</v>
      </c>
      <c r="H22" s="138">
        <f t="shared" si="3"/>
        <v>9.8731000000000009</v>
      </c>
    </row>
    <row r="23" spans="1:10" ht="16" thickBot="1">
      <c r="A23" s="157"/>
      <c r="B23" s="156"/>
      <c r="C23" s="135">
        <v>21</v>
      </c>
      <c r="D23" s="145">
        <v>19742</v>
      </c>
      <c r="E23" s="137">
        <f t="shared" si="0"/>
        <v>1645.17</v>
      </c>
      <c r="F23" s="138">
        <f t="shared" si="1"/>
        <v>1514.45</v>
      </c>
      <c r="G23" s="138">
        <f t="shared" si="2"/>
        <v>378.61</v>
      </c>
      <c r="H23" s="138">
        <f t="shared" si="3"/>
        <v>10.232799999999999</v>
      </c>
    </row>
    <row r="24" spans="1:10" ht="15.5">
      <c r="A24" s="158"/>
      <c r="B24" s="152"/>
      <c r="C24" s="135">
        <v>22</v>
      </c>
      <c r="D24" s="145">
        <v>20253</v>
      </c>
      <c r="E24" s="137">
        <f t="shared" si="0"/>
        <v>1687.75</v>
      </c>
      <c r="F24" s="138">
        <f t="shared" si="1"/>
        <v>1553.65</v>
      </c>
      <c r="G24" s="138">
        <f t="shared" si="2"/>
        <v>388.41</v>
      </c>
      <c r="H24" s="138">
        <f t="shared" si="3"/>
        <v>10.4977</v>
      </c>
    </row>
    <row r="25" spans="1:10" ht="15.5">
      <c r="A25" s="153">
        <v>7</v>
      </c>
      <c r="B25" s="154"/>
      <c r="C25" s="135">
        <v>23</v>
      </c>
      <c r="D25" s="145">
        <v>20849</v>
      </c>
      <c r="E25" s="137">
        <f t="shared" si="0"/>
        <v>1737.42</v>
      </c>
      <c r="F25" s="138">
        <f t="shared" si="1"/>
        <v>1599.38</v>
      </c>
      <c r="G25" s="138">
        <f t="shared" si="2"/>
        <v>399.84</v>
      </c>
      <c r="H25" s="138">
        <f t="shared" si="3"/>
        <v>10.8066</v>
      </c>
    </row>
    <row r="26" spans="1:10" ht="16" thickBot="1">
      <c r="A26" s="158"/>
      <c r="B26" s="155"/>
      <c r="C26" s="135">
        <v>24</v>
      </c>
      <c r="D26" s="145">
        <v>21530</v>
      </c>
      <c r="E26" s="137">
        <f t="shared" si="0"/>
        <v>1794.17</v>
      </c>
      <c r="F26" s="138">
        <f t="shared" si="1"/>
        <v>1651.62</v>
      </c>
      <c r="G26" s="138">
        <f t="shared" si="2"/>
        <v>412.9</v>
      </c>
      <c r="H26" s="138">
        <f t="shared" si="3"/>
        <v>11.159599999999999</v>
      </c>
    </row>
    <row r="27" spans="1:10" ht="16" thickBot="1">
      <c r="A27" s="159"/>
      <c r="B27" s="140">
        <v>8</v>
      </c>
      <c r="C27" s="135">
        <v>25</v>
      </c>
      <c r="D27" s="145">
        <v>22212</v>
      </c>
      <c r="E27" s="137">
        <f t="shared" si="0"/>
        <v>1851</v>
      </c>
      <c r="F27" s="138">
        <f t="shared" si="1"/>
        <v>1703.93</v>
      </c>
      <c r="G27" s="138">
        <f t="shared" si="2"/>
        <v>425.98</v>
      </c>
      <c r="H27" s="138">
        <f t="shared" si="3"/>
        <v>11.5131</v>
      </c>
    </row>
    <row r="28" spans="1:10" ht="15.5">
      <c r="A28" s="139"/>
      <c r="B28" s="150"/>
      <c r="C28" s="135">
        <v>26</v>
      </c>
      <c r="D28" s="145">
        <v>22937</v>
      </c>
      <c r="E28" s="137">
        <f t="shared" si="0"/>
        <v>1911.42</v>
      </c>
      <c r="F28" s="138">
        <f t="shared" si="1"/>
        <v>1759.55</v>
      </c>
      <c r="G28" s="138">
        <f t="shared" si="2"/>
        <v>439.89</v>
      </c>
      <c r="H28" s="138">
        <f t="shared" si="3"/>
        <v>11.8889</v>
      </c>
    </row>
    <row r="29" spans="1:10" ht="15.5">
      <c r="A29" s="149"/>
      <c r="B29" s="150"/>
      <c r="C29" s="135">
        <v>27</v>
      </c>
      <c r="D29" s="145">
        <v>23698</v>
      </c>
      <c r="E29" s="137">
        <f t="shared" si="0"/>
        <v>1974.83</v>
      </c>
      <c r="F29" s="138">
        <f t="shared" si="1"/>
        <v>1817.93</v>
      </c>
      <c r="G29" s="138">
        <f t="shared" si="2"/>
        <v>454.48</v>
      </c>
      <c r="H29" s="138">
        <f t="shared" si="3"/>
        <v>12.283300000000001</v>
      </c>
    </row>
    <row r="30" spans="1:10" ht="16" thickBot="1">
      <c r="A30" s="160"/>
      <c r="B30" s="143"/>
      <c r="C30" s="161">
        <v>28</v>
      </c>
      <c r="D30" s="162">
        <v>24472</v>
      </c>
      <c r="E30" s="163">
        <f t="shared" si="0"/>
        <v>2039.33</v>
      </c>
      <c r="F30" s="164">
        <f t="shared" si="1"/>
        <v>1877.3</v>
      </c>
      <c r="G30" s="164">
        <f t="shared" si="2"/>
        <v>469.33</v>
      </c>
      <c r="H30" s="164">
        <f t="shared" si="3"/>
        <v>12.6845</v>
      </c>
    </row>
    <row r="31" spans="1:10" ht="15.5">
      <c r="A31" s="661" t="s">
        <v>69</v>
      </c>
      <c r="B31" s="661"/>
      <c r="C31" s="661"/>
      <c r="D31" s="661"/>
      <c r="E31" s="661"/>
      <c r="F31" s="661"/>
      <c r="G31" s="661"/>
      <c r="H31" s="661"/>
    </row>
    <row r="32" spans="1:10" ht="14.5" thickBot="1">
      <c r="A32" s="672"/>
      <c r="B32" s="672"/>
      <c r="C32" s="672"/>
      <c r="D32" s="672"/>
      <c r="E32" s="672"/>
      <c r="F32" s="672"/>
      <c r="G32" s="672"/>
      <c r="H32" s="672"/>
      <c r="J32" s="63"/>
    </row>
    <row r="33" spans="1:11" ht="16" thickBot="1">
      <c r="A33" s="673" t="s">
        <v>31</v>
      </c>
      <c r="B33" s="673"/>
      <c r="C33" s="674"/>
      <c r="D33" s="675" t="s">
        <v>60</v>
      </c>
      <c r="E33" s="676"/>
      <c r="F33" s="676"/>
      <c r="G33" s="676"/>
      <c r="H33" s="677"/>
      <c r="J33" s="63"/>
      <c r="K33" t="s">
        <v>23</v>
      </c>
    </row>
    <row r="34" spans="1:11" ht="16" thickBot="1">
      <c r="A34" s="678" t="s">
        <v>64</v>
      </c>
      <c r="B34" s="679"/>
      <c r="C34" s="165" t="s">
        <v>1</v>
      </c>
      <c r="D34" s="166" t="s">
        <v>61</v>
      </c>
      <c r="E34" s="167" t="s">
        <v>49</v>
      </c>
      <c r="F34" s="167" t="s">
        <v>50</v>
      </c>
      <c r="G34" s="167" t="s">
        <v>51</v>
      </c>
      <c r="H34" s="168" t="s">
        <v>52</v>
      </c>
      <c r="J34" s="63"/>
    </row>
    <row r="35" spans="1:11" ht="15.5">
      <c r="A35" s="680" t="s">
        <v>6</v>
      </c>
      <c r="B35" s="681"/>
      <c r="C35" s="152">
        <v>29</v>
      </c>
      <c r="D35" s="169">
        <v>25440</v>
      </c>
      <c r="E35" s="170">
        <f>SUM(D35/12)</f>
        <v>2120</v>
      </c>
      <c r="F35" s="171">
        <f>ROUND(D35*28/365,2)</f>
        <v>1951.56</v>
      </c>
      <c r="G35" s="171">
        <f>SUM(D35/365*7)</f>
        <v>487.89041095890406</v>
      </c>
      <c r="H35" s="172">
        <f>ROUND(F35/148,5)</f>
        <v>13.18622</v>
      </c>
    </row>
    <row r="36" spans="1:11" ht="15.5">
      <c r="A36" s="682"/>
      <c r="B36" s="683"/>
      <c r="C36" s="154">
        <v>30</v>
      </c>
      <c r="D36" s="145">
        <v>26293</v>
      </c>
      <c r="E36" s="173">
        <f t="shared" ref="E36:E41" si="4">SUM(D36/12)</f>
        <v>2191.0833333333335</v>
      </c>
      <c r="F36" s="174">
        <f>ROUND(D36*28/365,2)</f>
        <v>2017</v>
      </c>
      <c r="G36" s="174">
        <f>SUM(D36/365*7)</f>
        <v>504.2493150684931</v>
      </c>
      <c r="H36" s="175">
        <f>ROUND(F36/148,5)</f>
        <v>13.62838</v>
      </c>
    </row>
    <row r="37" spans="1:11" ht="16" thickBot="1">
      <c r="A37" s="684"/>
      <c r="B37" s="685"/>
      <c r="C37" s="176">
        <v>31</v>
      </c>
      <c r="D37" s="162">
        <v>27123</v>
      </c>
      <c r="E37" s="177">
        <f t="shared" si="4"/>
        <v>2260.25</v>
      </c>
      <c r="F37" s="178">
        <f>ROUND(D37*28/365,2)</f>
        <v>2080.67</v>
      </c>
      <c r="G37" s="178">
        <f>SUM(D37/365*7)</f>
        <v>520.16712328767119</v>
      </c>
      <c r="H37" s="179">
        <f>ROUND(F37/148,5)</f>
        <v>14.058579999999999</v>
      </c>
    </row>
    <row r="38" spans="1:11" ht="16" thickBot="1">
      <c r="A38" s="684"/>
      <c r="B38" s="686"/>
      <c r="C38" s="686"/>
      <c r="D38" s="686"/>
      <c r="E38" s="686"/>
      <c r="F38" s="686"/>
      <c r="G38" s="686"/>
      <c r="H38" s="685"/>
    </row>
    <row r="39" spans="1:11" ht="15.5">
      <c r="A39" s="687" t="s">
        <v>7</v>
      </c>
      <c r="B39" s="688"/>
      <c r="C39" s="152">
        <v>32</v>
      </c>
      <c r="D39" s="169">
        <v>27924</v>
      </c>
      <c r="E39" s="170">
        <f t="shared" si="4"/>
        <v>2327</v>
      </c>
      <c r="F39" s="171">
        <f>ROUND(D39*28/365,2)</f>
        <v>2142.12</v>
      </c>
      <c r="G39" s="171">
        <f>SUM(D39/365*7)</f>
        <v>535.52876712328771</v>
      </c>
      <c r="H39" s="180">
        <f>ROUND(F39/148,5)</f>
        <v>14.47378</v>
      </c>
    </row>
    <row r="40" spans="1:11" ht="15.5">
      <c r="A40" s="520"/>
      <c r="B40" s="689"/>
      <c r="C40" s="154">
        <v>33</v>
      </c>
      <c r="D40" s="145">
        <v>28746</v>
      </c>
      <c r="E40" s="173">
        <f t="shared" si="4"/>
        <v>2395.5</v>
      </c>
      <c r="F40" s="174">
        <f>ROUND(D40*28/365,2)</f>
        <v>2205.17</v>
      </c>
      <c r="G40" s="174">
        <f>SUM(D40/365*7)</f>
        <v>551.29315068493145</v>
      </c>
      <c r="H40" s="175">
        <f>ROUND(F40/148,5)</f>
        <v>14.899800000000001</v>
      </c>
    </row>
    <row r="41" spans="1:11" ht="16" thickBot="1">
      <c r="A41" s="522"/>
      <c r="B41" s="690"/>
      <c r="C41" s="176">
        <v>34</v>
      </c>
      <c r="D41" s="162">
        <v>29558</v>
      </c>
      <c r="E41" s="177">
        <f t="shared" si="4"/>
        <v>2463.1666666666665</v>
      </c>
      <c r="F41" s="178">
        <f>ROUND(D41*28/365,2)</f>
        <v>2267.46</v>
      </c>
      <c r="G41" s="178">
        <f>SUM(D41/365*7)</f>
        <v>566.86575342465744</v>
      </c>
      <c r="H41" s="179">
        <f>ROUND(F41/148,5)</f>
        <v>15.320679999999999</v>
      </c>
      <c r="J41" t="s">
        <v>23</v>
      </c>
    </row>
    <row r="42" spans="1:11" ht="15.5">
      <c r="A42" s="691"/>
      <c r="B42" s="692"/>
      <c r="C42" s="692"/>
      <c r="D42" s="692"/>
      <c r="E42" s="692"/>
      <c r="F42" s="692"/>
      <c r="G42" s="692"/>
      <c r="H42" s="692"/>
    </row>
    <row r="43" spans="1:11" ht="15.5">
      <c r="A43" s="693"/>
      <c r="B43" s="694"/>
      <c r="C43" s="694"/>
      <c r="D43" s="694"/>
      <c r="E43" s="694"/>
      <c r="F43" s="694"/>
      <c r="G43" s="694"/>
      <c r="H43" s="694"/>
    </row>
    <row r="44" spans="1:11" ht="14.5" thickBot="1">
      <c r="A44" s="695" t="s">
        <v>32</v>
      </c>
      <c r="B44" s="696"/>
      <c r="C44" s="697"/>
      <c r="D44" s="698" t="s">
        <v>60</v>
      </c>
      <c r="E44" s="699"/>
      <c r="F44" s="699"/>
      <c r="G44" s="699"/>
      <c r="H44" s="700"/>
    </row>
    <row r="45" spans="1:11" ht="14.5" thickBot="1">
      <c r="A45" s="701" t="s">
        <v>64</v>
      </c>
      <c r="B45" s="702"/>
      <c r="C45" s="181" t="s">
        <v>1</v>
      </c>
      <c r="D45" s="181" t="s">
        <v>61</v>
      </c>
      <c r="E45" s="182" t="s">
        <v>49</v>
      </c>
      <c r="F45" s="182" t="s">
        <v>50</v>
      </c>
      <c r="G45" s="182" t="s">
        <v>51</v>
      </c>
      <c r="H45" s="183" t="s">
        <v>52</v>
      </c>
    </row>
    <row r="46" spans="1:11" ht="14">
      <c r="A46" s="703" t="s">
        <v>8</v>
      </c>
      <c r="B46" s="704"/>
      <c r="C46" s="83">
        <v>33</v>
      </c>
      <c r="D46" s="184">
        <v>28746</v>
      </c>
      <c r="E46" s="185">
        <f>SUM(D46/12)</f>
        <v>2395.5</v>
      </c>
      <c r="F46" s="186">
        <f>ROUND(D46*28/365,2)</f>
        <v>2205.17</v>
      </c>
      <c r="G46" s="186">
        <f>SUM(D46/365*7)</f>
        <v>551.29315068493145</v>
      </c>
      <c r="H46" s="187">
        <f t="shared" ref="H46:H54" si="5">ROUND(F46/148,5)</f>
        <v>14.899800000000001</v>
      </c>
    </row>
    <row r="47" spans="1:11" ht="14">
      <c r="A47" s="705"/>
      <c r="B47" s="706"/>
      <c r="C47" s="85">
        <v>34</v>
      </c>
      <c r="D47" s="188">
        <v>29558</v>
      </c>
      <c r="E47" s="189">
        <f t="shared" ref="E47:E74" si="6">SUM(D47/12)</f>
        <v>2463.1666666666665</v>
      </c>
      <c r="F47" s="190">
        <f t="shared" ref="F47:F54" si="7">ROUND(D47*28/365,2)</f>
        <v>2267.46</v>
      </c>
      <c r="G47" s="190">
        <f t="shared" ref="G47:G54" si="8">SUM(D47/365*7)</f>
        <v>566.86575342465744</v>
      </c>
      <c r="H47" s="191">
        <f t="shared" si="5"/>
        <v>15.320679999999999</v>
      </c>
    </row>
    <row r="48" spans="1:11" ht="14">
      <c r="A48" s="705"/>
      <c r="B48" s="706"/>
      <c r="C48" s="85">
        <v>35</v>
      </c>
      <c r="D48" s="188">
        <v>30178</v>
      </c>
      <c r="E48" s="189">
        <f t="shared" si="6"/>
        <v>2514.8333333333335</v>
      </c>
      <c r="F48" s="190">
        <f t="shared" si="7"/>
        <v>2315.02</v>
      </c>
      <c r="G48" s="190">
        <f t="shared" si="8"/>
        <v>578.75616438356167</v>
      </c>
      <c r="H48" s="191">
        <f t="shared" si="5"/>
        <v>15.64203</v>
      </c>
    </row>
    <row r="49" spans="1:11" ht="14.5" thickBot="1">
      <c r="A49" s="707"/>
      <c r="B49" s="708"/>
      <c r="C49" s="192">
        <v>36</v>
      </c>
      <c r="D49" s="193">
        <v>30978</v>
      </c>
      <c r="E49" s="194">
        <f t="shared" si="6"/>
        <v>2581.5</v>
      </c>
      <c r="F49" s="195">
        <f t="shared" si="7"/>
        <v>2376.39</v>
      </c>
      <c r="G49" s="195">
        <f t="shared" si="8"/>
        <v>594.09863013698623</v>
      </c>
      <c r="H49" s="196">
        <f t="shared" si="5"/>
        <v>16.05669</v>
      </c>
    </row>
    <row r="50" spans="1:11" ht="14.25" customHeight="1" thickBot="1">
      <c r="A50" s="705"/>
      <c r="B50" s="706"/>
      <c r="C50" s="706"/>
      <c r="D50" s="706"/>
      <c r="E50" s="706"/>
      <c r="F50" s="706"/>
      <c r="G50" s="706"/>
      <c r="H50" s="709"/>
    </row>
    <row r="51" spans="1:11" ht="14">
      <c r="A51" s="604" t="s">
        <v>9</v>
      </c>
      <c r="B51" s="605"/>
      <c r="C51" s="83">
        <v>35</v>
      </c>
      <c r="D51" s="184">
        <v>30178</v>
      </c>
      <c r="E51" s="185">
        <f t="shared" si="6"/>
        <v>2514.8333333333335</v>
      </c>
      <c r="F51" s="186">
        <f t="shared" si="7"/>
        <v>2315.02</v>
      </c>
      <c r="G51" s="186">
        <f t="shared" si="8"/>
        <v>578.75616438356167</v>
      </c>
      <c r="H51" s="197">
        <f t="shared" si="5"/>
        <v>15.64203</v>
      </c>
    </row>
    <row r="52" spans="1:11" ht="14">
      <c r="A52" s="606"/>
      <c r="B52" s="607"/>
      <c r="C52" s="85">
        <v>36</v>
      </c>
      <c r="D52" s="188">
        <v>30978</v>
      </c>
      <c r="E52" s="189">
        <f t="shared" si="6"/>
        <v>2581.5</v>
      </c>
      <c r="F52" s="190">
        <f t="shared" si="7"/>
        <v>2376.39</v>
      </c>
      <c r="G52" s="190">
        <f t="shared" si="8"/>
        <v>594.09863013698623</v>
      </c>
      <c r="H52" s="198">
        <f t="shared" si="5"/>
        <v>16.05669</v>
      </c>
    </row>
    <row r="53" spans="1:11" ht="14">
      <c r="A53" s="606"/>
      <c r="B53" s="607"/>
      <c r="C53" s="85">
        <v>37</v>
      </c>
      <c r="D53" s="188">
        <v>31846</v>
      </c>
      <c r="E53" s="189">
        <f t="shared" si="6"/>
        <v>2653.8333333333335</v>
      </c>
      <c r="F53" s="190">
        <f t="shared" si="7"/>
        <v>2442.98</v>
      </c>
      <c r="G53" s="190">
        <f t="shared" si="8"/>
        <v>610.74520547945201</v>
      </c>
      <c r="H53" s="198">
        <f t="shared" si="5"/>
        <v>16.506620000000002</v>
      </c>
    </row>
    <row r="54" spans="1:11" ht="14.5" thickBot="1">
      <c r="A54" s="608"/>
      <c r="B54" s="609"/>
      <c r="C54" s="192">
        <v>38</v>
      </c>
      <c r="D54" s="193">
        <v>32778</v>
      </c>
      <c r="E54" s="194">
        <f t="shared" si="6"/>
        <v>2731.5</v>
      </c>
      <c r="F54" s="195">
        <f t="shared" si="7"/>
        <v>2514.48</v>
      </c>
      <c r="G54" s="195">
        <f t="shared" si="8"/>
        <v>628.61917808219175</v>
      </c>
      <c r="H54" s="199">
        <f t="shared" si="5"/>
        <v>16.989730000000002</v>
      </c>
    </row>
    <row r="55" spans="1:11" ht="14.25" customHeight="1" thickBot="1">
      <c r="A55" s="710"/>
      <c r="B55" s="711"/>
      <c r="C55" s="711"/>
      <c r="D55" s="711"/>
      <c r="E55" s="711"/>
      <c r="F55" s="711"/>
      <c r="G55" s="711"/>
      <c r="H55" s="712"/>
    </row>
    <row r="56" spans="1:11" ht="14">
      <c r="A56" s="604" t="s">
        <v>10</v>
      </c>
      <c r="B56" s="605"/>
      <c r="C56" s="83">
        <v>38</v>
      </c>
      <c r="D56" s="184">
        <v>32778</v>
      </c>
      <c r="E56" s="185">
        <f t="shared" si="6"/>
        <v>2731.5</v>
      </c>
      <c r="F56" s="186">
        <f>ROUND(D56*28/365,2)</f>
        <v>2514.48</v>
      </c>
      <c r="G56" s="186">
        <f>SUM(D56/365*7)</f>
        <v>628.61917808219175</v>
      </c>
      <c r="H56" s="197">
        <f>ROUND(F56/148,5)</f>
        <v>16.989730000000002</v>
      </c>
    </row>
    <row r="57" spans="1:11" ht="14">
      <c r="A57" s="606"/>
      <c r="B57" s="607"/>
      <c r="C57" s="85">
        <v>39</v>
      </c>
      <c r="D57" s="188">
        <v>33857</v>
      </c>
      <c r="E57" s="189">
        <f t="shared" si="6"/>
        <v>2821.4166666666665</v>
      </c>
      <c r="F57" s="190">
        <f>ROUND(D57*28/365,2)</f>
        <v>2597.25</v>
      </c>
      <c r="G57" s="190">
        <f>SUM(D57/365*7)</f>
        <v>649.31232876712329</v>
      </c>
      <c r="H57" s="198">
        <f>ROUND(F57/148,5)</f>
        <v>17.54899</v>
      </c>
    </row>
    <row r="58" spans="1:11" ht="14">
      <c r="A58" s="606"/>
      <c r="B58" s="607"/>
      <c r="C58" s="85">
        <v>40</v>
      </c>
      <c r="D58" s="188">
        <v>34746</v>
      </c>
      <c r="E58" s="189">
        <f t="shared" si="6"/>
        <v>2895.5</v>
      </c>
      <c r="F58" s="190">
        <f>ROUND(D58*28/365,2)</f>
        <v>2665.45</v>
      </c>
      <c r="G58" s="190">
        <f>SUM(D58/365*7)</f>
        <v>666.36164383561641</v>
      </c>
      <c r="H58" s="198">
        <f>ROUND(F58/148,5)</f>
        <v>18.009799999999998</v>
      </c>
    </row>
    <row r="59" spans="1:11" ht="14.5" thickBot="1">
      <c r="A59" s="608"/>
      <c r="B59" s="609"/>
      <c r="C59" s="192">
        <v>41</v>
      </c>
      <c r="D59" s="193">
        <v>35662</v>
      </c>
      <c r="E59" s="194">
        <f t="shared" si="6"/>
        <v>2971.8333333333335</v>
      </c>
      <c r="F59" s="195">
        <f>ROUND(D59*28/365,2)</f>
        <v>2735.72</v>
      </c>
      <c r="G59" s="195">
        <f>SUM(D59/365*7)</f>
        <v>683.92876712328768</v>
      </c>
      <c r="H59" s="199">
        <f>ROUND(F59/148,5)</f>
        <v>18.484590000000001</v>
      </c>
    </row>
    <row r="60" spans="1:11" ht="14.25" customHeight="1" thickBot="1">
      <c r="A60" s="710"/>
      <c r="B60" s="711"/>
      <c r="C60" s="711"/>
      <c r="D60" s="711"/>
      <c r="E60" s="711"/>
      <c r="F60" s="711"/>
      <c r="G60" s="711"/>
      <c r="H60" s="712"/>
      <c r="K60" s="200"/>
    </row>
    <row r="61" spans="1:11" ht="14">
      <c r="A61" s="604" t="s">
        <v>11</v>
      </c>
      <c r="B61" s="605"/>
      <c r="C61" s="83">
        <v>41</v>
      </c>
      <c r="D61" s="184">
        <v>35662</v>
      </c>
      <c r="E61" s="185">
        <f t="shared" si="6"/>
        <v>2971.8333333333335</v>
      </c>
      <c r="F61" s="186">
        <f t="shared" ref="F61:F74" si="9">ROUND(D61*28/365,2)</f>
        <v>2735.72</v>
      </c>
      <c r="G61" s="186">
        <f t="shared" ref="G61:G74" si="10">SUM(D61/365*7)</f>
        <v>683.92876712328768</v>
      </c>
      <c r="H61" s="197">
        <f t="shared" ref="H61:H74" si="11">ROUND(F61/148,5)</f>
        <v>18.484590000000001</v>
      </c>
    </row>
    <row r="62" spans="1:11" ht="14">
      <c r="A62" s="606"/>
      <c r="B62" s="607"/>
      <c r="C62" s="85">
        <v>42</v>
      </c>
      <c r="D62" s="188">
        <v>36571</v>
      </c>
      <c r="E62" s="189">
        <f t="shared" si="6"/>
        <v>3047.5833333333335</v>
      </c>
      <c r="F62" s="190">
        <f t="shared" si="9"/>
        <v>2805.45</v>
      </c>
      <c r="G62" s="190">
        <f t="shared" si="10"/>
        <v>701.36164383561641</v>
      </c>
      <c r="H62" s="198">
        <f t="shared" si="11"/>
        <v>18.955739999999999</v>
      </c>
    </row>
    <row r="63" spans="1:11" ht="14">
      <c r="A63" s="606"/>
      <c r="B63" s="607"/>
      <c r="C63" s="85">
        <v>43</v>
      </c>
      <c r="D63" s="188">
        <v>37483</v>
      </c>
      <c r="E63" s="189">
        <f t="shared" si="6"/>
        <v>3123.5833333333335</v>
      </c>
      <c r="F63" s="190">
        <f t="shared" si="9"/>
        <v>2875.41</v>
      </c>
      <c r="G63" s="190">
        <f t="shared" si="10"/>
        <v>718.85205479452054</v>
      </c>
      <c r="H63" s="198">
        <f t="shared" si="11"/>
        <v>19.428450000000002</v>
      </c>
    </row>
    <row r="64" spans="1:11" ht="14.5" thickBot="1">
      <c r="A64" s="608"/>
      <c r="B64" s="609"/>
      <c r="C64" s="192">
        <v>44</v>
      </c>
      <c r="D64" s="193">
        <v>38405</v>
      </c>
      <c r="E64" s="194">
        <f t="shared" si="6"/>
        <v>3200.4166666666665</v>
      </c>
      <c r="F64" s="195">
        <f t="shared" si="9"/>
        <v>2946.14</v>
      </c>
      <c r="G64" s="195">
        <f t="shared" si="10"/>
        <v>736.53424657534242</v>
      </c>
      <c r="H64" s="199">
        <f t="shared" si="11"/>
        <v>19.90635</v>
      </c>
    </row>
    <row r="65" spans="1:8" ht="14.25" customHeight="1" thickBot="1">
      <c r="A65" s="710"/>
      <c r="B65" s="711"/>
      <c r="C65" s="711"/>
      <c r="D65" s="711"/>
      <c r="E65" s="711"/>
      <c r="F65" s="711"/>
      <c r="G65" s="711"/>
      <c r="H65" s="712"/>
    </row>
    <row r="66" spans="1:8" ht="14">
      <c r="A66" s="604" t="s">
        <v>12</v>
      </c>
      <c r="B66" s="605"/>
      <c r="C66" s="83">
        <v>44</v>
      </c>
      <c r="D66" s="184">
        <v>38405</v>
      </c>
      <c r="E66" s="185">
        <f t="shared" si="6"/>
        <v>3200.4166666666665</v>
      </c>
      <c r="F66" s="186">
        <f t="shared" si="9"/>
        <v>2946.14</v>
      </c>
      <c r="G66" s="186">
        <f t="shared" si="10"/>
        <v>736.53424657534242</v>
      </c>
      <c r="H66" s="197">
        <f t="shared" si="11"/>
        <v>19.90635</v>
      </c>
    </row>
    <row r="67" spans="1:8" ht="14">
      <c r="A67" s="606"/>
      <c r="B67" s="607"/>
      <c r="C67" s="85">
        <v>45</v>
      </c>
      <c r="D67" s="188">
        <v>39267</v>
      </c>
      <c r="E67" s="189">
        <f t="shared" si="6"/>
        <v>3272.25</v>
      </c>
      <c r="F67" s="190">
        <f t="shared" si="9"/>
        <v>3012.26</v>
      </c>
      <c r="G67" s="190">
        <f t="shared" si="10"/>
        <v>753.0657534246576</v>
      </c>
      <c r="H67" s="198">
        <f t="shared" si="11"/>
        <v>20.353110000000001</v>
      </c>
    </row>
    <row r="68" spans="1:8" ht="14">
      <c r="A68" s="606"/>
      <c r="B68" s="607"/>
      <c r="C68" s="85">
        <v>46</v>
      </c>
      <c r="D68" s="188">
        <v>40217</v>
      </c>
      <c r="E68" s="189">
        <f t="shared" si="6"/>
        <v>3351.4166666666665</v>
      </c>
      <c r="F68" s="190">
        <f t="shared" si="9"/>
        <v>3085.14</v>
      </c>
      <c r="G68" s="190">
        <f t="shared" si="10"/>
        <v>771.28493150684926</v>
      </c>
      <c r="H68" s="198">
        <f t="shared" si="11"/>
        <v>20.84554</v>
      </c>
    </row>
    <row r="69" spans="1:8" ht="14.5" thickBot="1">
      <c r="A69" s="608"/>
      <c r="B69" s="609"/>
      <c r="C69" s="192">
        <v>47</v>
      </c>
      <c r="D69" s="193">
        <v>41140</v>
      </c>
      <c r="E69" s="194">
        <f t="shared" si="6"/>
        <v>3428.3333333333335</v>
      </c>
      <c r="F69" s="195">
        <f t="shared" si="9"/>
        <v>3155.95</v>
      </c>
      <c r="G69" s="195">
        <f t="shared" si="10"/>
        <v>788.98630136986299</v>
      </c>
      <c r="H69" s="199">
        <f t="shared" si="11"/>
        <v>21.323989999999998</v>
      </c>
    </row>
    <row r="70" spans="1:8" ht="14.25" customHeight="1" thickBot="1">
      <c r="A70" s="710"/>
      <c r="B70" s="711"/>
      <c r="C70" s="711"/>
      <c r="D70" s="711"/>
      <c r="E70" s="711"/>
      <c r="F70" s="711"/>
      <c r="G70" s="711"/>
      <c r="H70" s="712"/>
    </row>
    <row r="71" spans="1:8" ht="14">
      <c r="A71" s="604" t="s">
        <v>13</v>
      </c>
      <c r="B71" s="605"/>
      <c r="C71" s="83">
        <v>46</v>
      </c>
      <c r="D71" s="184">
        <v>40217</v>
      </c>
      <c r="E71" s="185">
        <f t="shared" si="6"/>
        <v>3351.4166666666665</v>
      </c>
      <c r="F71" s="186">
        <f t="shared" si="9"/>
        <v>3085.14</v>
      </c>
      <c r="G71" s="186">
        <f t="shared" si="10"/>
        <v>771.28493150684926</v>
      </c>
      <c r="H71" s="197">
        <f t="shared" si="11"/>
        <v>20.84554</v>
      </c>
    </row>
    <row r="72" spans="1:8" ht="14">
      <c r="A72" s="606"/>
      <c r="B72" s="607"/>
      <c r="C72" s="85">
        <v>47</v>
      </c>
      <c r="D72" s="188">
        <v>41140</v>
      </c>
      <c r="E72" s="189">
        <f t="shared" si="6"/>
        <v>3428.3333333333335</v>
      </c>
      <c r="F72" s="190">
        <f t="shared" si="9"/>
        <v>3155.95</v>
      </c>
      <c r="G72" s="190">
        <f t="shared" si="10"/>
        <v>788.98630136986299</v>
      </c>
      <c r="H72" s="198">
        <f t="shared" si="11"/>
        <v>21.323989999999998</v>
      </c>
    </row>
    <row r="73" spans="1:8" ht="14">
      <c r="A73" s="606"/>
      <c r="B73" s="607"/>
      <c r="C73" s="85">
        <v>48</v>
      </c>
      <c r="D73" s="188">
        <v>42053</v>
      </c>
      <c r="E73" s="189">
        <f t="shared" si="6"/>
        <v>3504.4166666666665</v>
      </c>
      <c r="F73" s="190">
        <f t="shared" si="9"/>
        <v>3225.98</v>
      </c>
      <c r="G73" s="190">
        <f t="shared" si="10"/>
        <v>806.49589041095896</v>
      </c>
      <c r="H73" s="198">
        <f t="shared" si="11"/>
        <v>21.797160000000002</v>
      </c>
    </row>
    <row r="74" spans="1:8" ht="14.5" thickBot="1">
      <c r="A74" s="608"/>
      <c r="B74" s="609"/>
      <c r="C74" s="192">
        <v>49</v>
      </c>
      <c r="D74" s="193">
        <v>42957</v>
      </c>
      <c r="E74" s="194">
        <f t="shared" si="6"/>
        <v>3579.75</v>
      </c>
      <c r="F74" s="195">
        <f t="shared" si="9"/>
        <v>3295.33</v>
      </c>
      <c r="G74" s="195">
        <f t="shared" si="10"/>
        <v>823.83287671232881</v>
      </c>
      <c r="H74" s="199">
        <f t="shared" si="11"/>
        <v>22.265740000000001</v>
      </c>
    </row>
    <row r="75" spans="1:8">
      <c r="A75" s="731"/>
      <c r="B75" s="692"/>
      <c r="C75" s="692"/>
      <c r="D75" s="692"/>
      <c r="E75" s="692"/>
      <c r="F75" s="692"/>
      <c r="G75" s="692"/>
      <c r="H75" s="692"/>
    </row>
    <row r="76" spans="1:8" ht="13" thickBot="1">
      <c r="A76" s="694"/>
      <c r="B76" s="694"/>
      <c r="C76" s="694"/>
      <c r="D76" s="694"/>
      <c r="E76" s="694"/>
      <c r="F76" s="694"/>
      <c r="G76" s="694"/>
      <c r="H76" s="694"/>
    </row>
    <row r="77" spans="1:8" ht="14.5" thickBot="1">
      <c r="A77" s="696" t="s">
        <v>33</v>
      </c>
      <c r="B77" s="696"/>
      <c r="C77" s="697"/>
      <c r="D77" s="713" t="s">
        <v>60</v>
      </c>
      <c r="E77" s="626"/>
      <c r="F77" s="626"/>
      <c r="G77" s="626"/>
      <c r="H77" s="714"/>
    </row>
    <row r="78" spans="1:8" ht="14.5" thickBot="1">
      <c r="A78" s="715" t="s">
        <v>64</v>
      </c>
      <c r="B78" s="716"/>
      <c r="C78" s="717"/>
      <c r="D78" s="201" t="s">
        <v>61</v>
      </c>
      <c r="E78" s="202" t="s">
        <v>49</v>
      </c>
      <c r="F78" s="202" t="s">
        <v>50</v>
      </c>
      <c r="G78" s="202" t="s">
        <v>51</v>
      </c>
      <c r="H78" s="203" t="s">
        <v>52</v>
      </c>
    </row>
    <row r="79" spans="1:8" ht="14">
      <c r="A79" s="604" t="s">
        <v>35</v>
      </c>
      <c r="B79" s="630"/>
      <c r="C79" s="630"/>
      <c r="D79" s="184">
        <v>42050</v>
      </c>
      <c r="E79" s="204">
        <f t="shared" ref="E79:E95" si="12">SUM(D79/12)</f>
        <v>3504.1666666666665</v>
      </c>
      <c r="F79" s="186">
        <f>ROUND(D79*28/365,2)</f>
        <v>3225.75</v>
      </c>
      <c r="G79" s="186">
        <f>SUM(D79/365*7)</f>
        <v>806.43835616438355</v>
      </c>
      <c r="H79" s="197">
        <f>ROUND(F79/148,5)</f>
        <v>21.79561</v>
      </c>
    </row>
    <row r="80" spans="1:8" ht="14">
      <c r="A80" s="606"/>
      <c r="B80" s="631"/>
      <c r="C80" s="631"/>
      <c r="D80" s="188">
        <v>42939</v>
      </c>
      <c r="E80" s="205">
        <f t="shared" si="12"/>
        <v>3578.25</v>
      </c>
      <c r="F80" s="190">
        <f>ROUND(D80*28/365,2)</f>
        <v>3293.95</v>
      </c>
      <c r="G80" s="190">
        <f>SUM(D80/365*7)</f>
        <v>823.48767123287666</v>
      </c>
      <c r="H80" s="198">
        <f>ROUND(F80/148,5)</f>
        <v>22.256419999999999</v>
      </c>
    </row>
    <row r="81" spans="1:8" ht="14">
      <c r="A81" s="606"/>
      <c r="B81" s="631"/>
      <c r="C81" s="631"/>
      <c r="D81" s="188">
        <v>43842</v>
      </c>
      <c r="E81" s="205">
        <f t="shared" si="12"/>
        <v>3653.5</v>
      </c>
      <c r="F81" s="190">
        <f>ROUND(D81*28/365,2)</f>
        <v>3363.22</v>
      </c>
      <c r="G81" s="190">
        <f>SUM(D81/365*7)</f>
        <v>840.80547945205478</v>
      </c>
      <c r="H81" s="198">
        <f>ROUND(F81/148,5)</f>
        <v>22.724460000000001</v>
      </c>
    </row>
    <row r="82" spans="1:8" ht="14">
      <c r="A82" s="606"/>
      <c r="B82" s="631"/>
      <c r="C82" s="631"/>
      <c r="D82" s="188">
        <v>44635</v>
      </c>
      <c r="E82" s="205">
        <f t="shared" si="12"/>
        <v>3719.5833333333335</v>
      </c>
      <c r="F82" s="190">
        <f>ROUND(D82*28/365,2)</f>
        <v>3424.05</v>
      </c>
      <c r="G82" s="190">
        <f>SUM(D82/365*7)</f>
        <v>856.01369863013701</v>
      </c>
      <c r="H82" s="198">
        <f>ROUND(F82/148,5)</f>
        <v>23.135470000000002</v>
      </c>
    </row>
    <row r="83" spans="1:8" ht="14.5" thickBot="1">
      <c r="A83" s="608"/>
      <c r="B83" s="632"/>
      <c r="C83" s="632"/>
      <c r="D83" s="193">
        <v>45443</v>
      </c>
      <c r="E83" s="206">
        <f t="shared" si="12"/>
        <v>3786.9166666666665</v>
      </c>
      <c r="F83" s="195">
        <f>ROUND(D83*28/365,2)</f>
        <v>3486.04</v>
      </c>
      <c r="G83" s="195">
        <f>SUM(D83/365*7)</f>
        <v>871.50958904109586</v>
      </c>
      <c r="H83" s="199">
        <f>ROUND(F83/148,5)</f>
        <v>23.554320000000001</v>
      </c>
    </row>
    <row r="84" spans="1:8" ht="14.25" customHeight="1" thickBot="1">
      <c r="A84" s="606"/>
      <c r="B84" s="631"/>
      <c r="C84" s="631"/>
      <c r="D84" s="631"/>
      <c r="E84" s="631"/>
      <c r="F84" s="631"/>
      <c r="G84" s="631"/>
      <c r="H84" s="607"/>
    </row>
    <row r="85" spans="1:8" ht="14">
      <c r="A85" s="604" t="s">
        <v>36</v>
      </c>
      <c r="B85" s="630"/>
      <c r="C85" s="630"/>
      <c r="D85" s="184">
        <v>44754</v>
      </c>
      <c r="E85" s="204">
        <f t="shared" si="12"/>
        <v>3729.5</v>
      </c>
      <c r="F85" s="186">
        <f>ROUND(D85*28/365,2)</f>
        <v>3433.18</v>
      </c>
      <c r="G85" s="186">
        <f>SUM(D85/365*7)</f>
        <v>858.29589041095892</v>
      </c>
      <c r="H85" s="197">
        <f>ROUND(F85/148,5)</f>
        <v>23.19716</v>
      </c>
    </row>
    <row r="86" spans="1:8" ht="14">
      <c r="A86" s="606"/>
      <c r="B86" s="631"/>
      <c r="C86" s="631"/>
      <c r="D86" s="188">
        <v>45544</v>
      </c>
      <c r="E86" s="205">
        <f t="shared" si="12"/>
        <v>3795.3333333333335</v>
      </c>
      <c r="F86" s="190">
        <f>ROUND(D86*28/365,2)</f>
        <v>3493.79</v>
      </c>
      <c r="G86" s="190">
        <f>SUM(D86/365*7)</f>
        <v>873.44657534246574</v>
      </c>
      <c r="H86" s="198">
        <f>ROUND(F86/148,5)</f>
        <v>23.60669</v>
      </c>
    </row>
    <row r="87" spans="1:8" ht="14">
      <c r="A87" s="606"/>
      <c r="B87" s="631"/>
      <c r="C87" s="631"/>
      <c r="D87" s="188">
        <v>46355</v>
      </c>
      <c r="E87" s="205">
        <f t="shared" si="12"/>
        <v>3862.9166666666665</v>
      </c>
      <c r="F87" s="190">
        <f>ROUND(D87*28/365,2)</f>
        <v>3556</v>
      </c>
      <c r="G87" s="190">
        <f>SUM(D87/365*7)</f>
        <v>889</v>
      </c>
      <c r="H87" s="198">
        <f>ROUND(F87/148,5)</f>
        <v>24.02703</v>
      </c>
    </row>
    <row r="88" spans="1:8" ht="14">
      <c r="A88" s="606"/>
      <c r="B88" s="631"/>
      <c r="C88" s="631"/>
      <c r="D88" s="188">
        <v>47164</v>
      </c>
      <c r="E88" s="205">
        <f t="shared" si="12"/>
        <v>3930.3333333333335</v>
      </c>
      <c r="F88" s="190">
        <f>ROUND(D88*28/365,2)</f>
        <v>3618.06</v>
      </c>
      <c r="G88" s="190">
        <f>SUM(D88/365*7)</f>
        <v>904.51506849315069</v>
      </c>
      <c r="H88" s="198">
        <f>ROUND(F88/148,5)</f>
        <v>24.446349999999999</v>
      </c>
    </row>
    <row r="89" spans="1:8" ht="14.5" thickBot="1">
      <c r="A89" s="608"/>
      <c r="B89" s="632"/>
      <c r="C89" s="632"/>
      <c r="D89" s="207">
        <v>47961</v>
      </c>
      <c r="E89" s="206">
        <f t="shared" si="12"/>
        <v>3996.75</v>
      </c>
      <c r="F89" s="195">
        <f>ROUND(D89*28/365,2)</f>
        <v>3679.2</v>
      </c>
      <c r="G89" s="195">
        <f>SUM(D89/365*7)</f>
        <v>919.80000000000007</v>
      </c>
      <c r="H89" s="199">
        <f>ROUND(F89/148,5)</f>
        <v>24.859459999999999</v>
      </c>
    </row>
    <row r="90" spans="1:8" ht="14.25" customHeight="1" thickBot="1">
      <c r="A90" s="606"/>
      <c r="B90" s="631"/>
      <c r="C90" s="631"/>
      <c r="D90" s="631"/>
      <c r="E90" s="631"/>
      <c r="F90" s="631"/>
      <c r="G90" s="631"/>
      <c r="H90" s="607"/>
    </row>
    <row r="91" spans="1:8" ht="14">
      <c r="A91" s="604" t="s">
        <v>40</v>
      </c>
      <c r="B91" s="630"/>
      <c r="C91" s="630"/>
      <c r="D91" s="184">
        <v>47366</v>
      </c>
      <c r="E91" s="204">
        <f t="shared" si="12"/>
        <v>3947.1666666666665</v>
      </c>
      <c r="F91" s="186">
        <f>ROUND(D91*28/365,2)</f>
        <v>3633.56</v>
      </c>
      <c r="G91" s="186">
        <f>SUM(D91/365*7)</f>
        <v>908.38904109589043</v>
      </c>
      <c r="H91" s="197">
        <f>ROUND(F91/148,5)</f>
        <v>24.551079999999999</v>
      </c>
    </row>
    <row r="92" spans="1:8" ht="14">
      <c r="A92" s="606"/>
      <c r="B92" s="631"/>
      <c r="C92" s="631"/>
      <c r="D92" s="188">
        <v>48170</v>
      </c>
      <c r="E92" s="205">
        <f t="shared" si="12"/>
        <v>4014.1666666666665</v>
      </c>
      <c r="F92" s="190">
        <f>ROUND(D92*28/365,2)</f>
        <v>3695.23</v>
      </c>
      <c r="G92" s="190">
        <f>SUM(D92/365*7)</f>
        <v>923.80821917808225</v>
      </c>
      <c r="H92" s="198">
        <f>ROUND(F92/148,5)</f>
        <v>24.967770000000002</v>
      </c>
    </row>
    <row r="93" spans="1:8" ht="14">
      <c r="A93" s="606"/>
      <c r="B93" s="631"/>
      <c r="C93" s="631"/>
      <c r="D93" s="188">
        <v>48987</v>
      </c>
      <c r="E93" s="205">
        <f t="shared" si="12"/>
        <v>4082.25</v>
      </c>
      <c r="F93" s="190">
        <f>ROUND(D93*28/365,2)</f>
        <v>3757.91</v>
      </c>
      <c r="G93" s="190">
        <f>SUM(D93/365*7)</f>
        <v>939.47671232876712</v>
      </c>
      <c r="H93" s="198">
        <f>ROUND(F93/148,5)</f>
        <v>25.391279999999998</v>
      </c>
    </row>
    <row r="94" spans="1:8" ht="14">
      <c r="A94" s="606"/>
      <c r="B94" s="631"/>
      <c r="C94" s="631"/>
      <c r="D94" s="188">
        <v>49722</v>
      </c>
      <c r="E94" s="205">
        <f t="shared" si="12"/>
        <v>4143.5</v>
      </c>
      <c r="F94" s="190">
        <f>ROUND(D94*28/365,2)</f>
        <v>3814.29</v>
      </c>
      <c r="G94" s="190">
        <f>SUM(D94/365*7)</f>
        <v>953.57260273972599</v>
      </c>
      <c r="H94" s="198">
        <f>ROUND(F94/148,5)</f>
        <v>25.77223</v>
      </c>
    </row>
    <row r="95" spans="1:8" ht="14.5" thickBot="1">
      <c r="A95" s="608"/>
      <c r="B95" s="632"/>
      <c r="C95" s="632"/>
      <c r="D95" s="207">
        <v>50583</v>
      </c>
      <c r="E95" s="206">
        <f t="shared" si="12"/>
        <v>4215.25</v>
      </c>
      <c r="F95" s="195">
        <f>ROUND(D95*28/365,2)</f>
        <v>3880.34</v>
      </c>
      <c r="G95" s="195">
        <f>SUM(D95/365*7)</f>
        <v>970.08493150684933</v>
      </c>
      <c r="H95" s="199">
        <f>ROUND(F95/148,5)</f>
        <v>26.218509999999998</v>
      </c>
    </row>
    <row r="96" spans="1:8" ht="1.5" customHeight="1"/>
    <row r="97" spans="1:10" ht="13" thickBot="1">
      <c r="H97" s="62"/>
      <c r="J97" s="63"/>
    </row>
    <row r="98" spans="1:10" ht="14.5" thickBot="1">
      <c r="A98" s="718" t="s">
        <v>70</v>
      </c>
      <c r="B98" s="719"/>
      <c r="C98" s="720"/>
      <c r="D98" s="209">
        <v>51593</v>
      </c>
      <c r="E98" s="210">
        <f t="shared" ref="E98:E108" si="13">SUM(D98/12)</f>
        <v>4299.416666666667</v>
      </c>
      <c r="F98" s="36">
        <f>ROUND(D98*28/365,2)</f>
        <v>3957.82</v>
      </c>
      <c r="G98" s="36">
        <f>SUM(D98/365*7)</f>
        <v>989.45479452054803</v>
      </c>
      <c r="H98" s="119">
        <f>ROUND(F98/148,5)</f>
        <v>26.74203</v>
      </c>
    </row>
    <row r="99" spans="1:10" ht="14.5" thickBot="1">
      <c r="A99" s="606"/>
      <c r="B99" s="631"/>
      <c r="C99" s="721"/>
      <c r="D99" s="207">
        <v>53789</v>
      </c>
      <c r="E99" s="210">
        <f t="shared" si="13"/>
        <v>4482.416666666667</v>
      </c>
      <c r="F99" s="36">
        <f>ROUND(D99*28/365,2)</f>
        <v>4126.28</v>
      </c>
      <c r="G99" s="36">
        <f>SUM(D99/365*7)</f>
        <v>1031.5698630136985</v>
      </c>
      <c r="H99" s="119">
        <f>ROUND(F99/148,5)</f>
        <v>27.880269999999999</v>
      </c>
    </row>
    <row r="100" spans="1:10" ht="14.5" thickBot="1">
      <c r="A100" s="606"/>
      <c r="B100" s="631"/>
      <c r="C100" s="721"/>
      <c r="D100" s="207">
        <v>56091</v>
      </c>
      <c r="E100" s="210">
        <f t="shared" si="13"/>
        <v>4674.25</v>
      </c>
      <c r="F100" s="36">
        <f>ROUND(D100*28/365,2)</f>
        <v>4302.87</v>
      </c>
      <c r="G100" s="36">
        <f>SUM(D100/365*7)</f>
        <v>1075.7178082191781</v>
      </c>
      <c r="H100" s="119">
        <f>ROUND(F100/148,5)</f>
        <v>29.073450000000001</v>
      </c>
    </row>
    <row r="101" spans="1:10" ht="14.5" thickBot="1">
      <c r="A101" s="606"/>
      <c r="B101" s="631"/>
      <c r="C101" s="721"/>
      <c r="D101" s="207">
        <v>58180</v>
      </c>
      <c r="E101" s="210">
        <f t="shared" si="13"/>
        <v>4848.333333333333</v>
      </c>
      <c r="F101" s="36">
        <f>ROUND(D101*28/365,2)</f>
        <v>4463.12</v>
      </c>
      <c r="G101" s="36">
        <f>SUM(D101/365*7)</f>
        <v>1115.7808219178082</v>
      </c>
      <c r="H101" s="119">
        <f>ROUND(F101/148,5)</f>
        <v>30.156220000000001</v>
      </c>
    </row>
    <row r="102" spans="1:10" ht="14.5" thickBot="1">
      <c r="A102" s="608"/>
      <c r="B102" s="632"/>
      <c r="C102" s="722"/>
      <c r="D102" s="207">
        <v>60375</v>
      </c>
      <c r="E102" s="211">
        <f t="shared" si="13"/>
        <v>5031.25</v>
      </c>
      <c r="F102" s="123">
        <f>ROUND(D102*28/365,2)</f>
        <v>4631.51</v>
      </c>
      <c r="G102" s="123">
        <f>SUM(D102/365*7)</f>
        <v>1157.8767123287671</v>
      </c>
      <c r="H102" s="124">
        <f>ROUND(F102/148,5)</f>
        <v>31.293990000000001</v>
      </c>
    </row>
    <row r="103" spans="1:10" ht="14.5" thickBot="1">
      <c r="A103" s="724"/>
      <c r="B103" s="724"/>
      <c r="C103" s="724"/>
      <c r="D103" s="724"/>
      <c r="E103" s="724"/>
      <c r="F103" s="724"/>
      <c r="G103" s="724"/>
      <c r="H103" s="724"/>
    </row>
    <row r="104" spans="1:10" ht="14.5" thickBot="1">
      <c r="A104" s="718" t="s">
        <v>71</v>
      </c>
      <c r="B104" s="719"/>
      <c r="C104" s="720"/>
      <c r="D104" s="209">
        <v>61473</v>
      </c>
      <c r="E104" s="212">
        <f t="shared" si="13"/>
        <v>5122.75</v>
      </c>
      <c r="F104" s="213">
        <f>ROUND(D104*28/365,2)</f>
        <v>4715.74</v>
      </c>
      <c r="G104" s="213">
        <f>SUM(D104/365*7)</f>
        <v>1178.9342465753425</v>
      </c>
      <c r="H104" s="214">
        <f>ROUND(F104/148,5)</f>
        <v>31.863109999999999</v>
      </c>
    </row>
    <row r="105" spans="1:10" ht="14.5" thickBot="1">
      <c r="A105" s="606"/>
      <c r="B105" s="631"/>
      <c r="C105" s="721"/>
      <c r="D105" s="207">
        <v>63669</v>
      </c>
      <c r="E105" s="212">
        <f t="shared" si="13"/>
        <v>5305.75</v>
      </c>
      <c r="F105" s="213">
        <f>ROUND(D105*28/365,2)</f>
        <v>4884.2</v>
      </c>
      <c r="G105" s="213">
        <f>SUM(D105/365*7)</f>
        <v>1221.0493150684931</v>
      </c>
      <c r="H105" s="214">
        <f>ROUND(F105/148,5)</f>
        <v>33.001350000000002</v>
      </c>
    </row>
    <row r="106" spans="1:10" ht="14.5" thickBot="1">
      <c r="A106" s="606"/>
      <c r="B106" s="631"/>
      <c r="C106" s="721"/>
      <c r="D106" s="207">
        <v>65864</v>
      </c>
      <c r="E106" s="212">
        <f t="shared" si="13"/>
        <v>5488.666666666667</v>
      </c>
      <c r="F106" s="213">
        <f>ROUND(D106*28/365,2)</f>
        <v>5052.58</v>
      </c>
      <c r="G106" s="213">
        <f>SUM(D106/365*7)</f>
        <v>1263.145205479452</v>
      </c>
      <c r="H106" s="214">
        <f>ROUND(F106/148,5)</f>
        <v>34.139049999999997</v>
      </c>
    </row>
    <row r="107" spans="1:10" ht="14.5" thickBot="1">
      <c r="A107" s="606"/>
      <c r="B107" s="631"/>
      <c r="C107" s="721"/>
      <c r="D107" s="207">
        <v>68059</v>
      </c>
      <c r="E107" s="212">
        <f t="shared" si="13"/>
        <v>5671.583333333333</v>
      </c>
      <c r="F107" s="213">
        <f>ROUND(D107*28/365,2)</f>
        <v>5220.96</v>
      </c>
      <c r="G107" s="213">
        <f>SUM(D107/365*7)</f>
        <v>1305.2410958904109</v>
      </c>
      <c r="H107" s="214">
        <f>ROUND(F107/148,5)</f>
        <v>35.276760000000003</v>
      </c>
    </row>
    <row r="108" spans="1:10" ht="14.5" thickBot="1">
      <c r="A108" s="608"/>
      <c r="B108" s="632"/>
      <c r="C108" s="722"/>
      <c r="D108" s="207">
        <v>70255</v>
      </c>
      <c r="E108" s="215">
        <f t="shared" si="13"/>
        <v>5854.583333333333</v>
      </c>
      <c r="F108" s="216">
        <f>ROUND(D108*28/365,2)</f>
        <v>5389.42</v>
      </c>
      <c r="G108" s="216">
        <f>SUM(D108/365*7)</f>
        <v>1347.3561643835615</v>
      </c>
      <c r="H108" s="217">
        <f>ROUND(F108/148,5)</f>
        <v>36.414999999999999</v>
      </c>
    </row>
  </sheetData>
  <mergeCells count="42">
    <mergeCell ref="A78:C78"/>
    <mergeCell ref="A91:C95"/>
    <mergeCell ref="A79:C83"/>
    <mergeCell ref="A84:H84"/>
    <mergeCell ref="A85:C89"/>
    <mergeCell ref="A90:H90"/>
    <mergeCell ref="A70:H70"/>
    <mergeCell ref="A71:B74"/>
    <mergeCell ref="A75:H76"/>
    <mergeCell ref="A77:C77"/>
    <mergeCell ref="D77:H77"/>
    <mergeCell ref="A56:B59"/>
    <mergeCell ref="A60:H60"/>
    <mergeCell ref="A61:B64"/>
    <mergeCell ref="A65:H65"/>
    <mergeCell ref="A66:B69"/>
    <mergeCell ref="A45:B45"/>
    <mergeCell ref="A46:B49"/>
    <mergeCell ref="A50:H50"/>
    <mergeCell ref="A51:B54"/>
    <mergeCell ref="A55:H55"/>
    <mergeCell ref="A39:B41"/>
    <mergeCell ref="A42:H42"/>
    <mergeCell ref="A43:H43"/>
    <mergeCell ref="A44:C44"/>
    <mergeCell ref="D44:H44"/>
    <mergeCell ref="A98:C102"/>
    <mergeCell ref="A103:H103"/>
    <mergeCell ref="A104:C108"/>
    <mergeCell ref="A1:H2"/>
    <mergeCell ref="A3:H3"/>
    <mergeCell ref="A4:H4"/>
    <mergeCell ref="A5:C5"/>
    <mergeCell ref="D5:H5"/>
    <mergeCell ref="A6:B6"/>
    <mergeCell ref="A31:H31"/>
    <mergeCell ref="A32:H32"/>
    <mergeCell ref="A33:C33"/>
    <mergeCell ref="D33:H33"/>
    <mergeCell ref="A34:B34"/>
    <mergeCell ref="A35:B37"/>
    <mergeCell ref="A38:H38"/>
  </mergeCells>
  <phoneticPr fontId="3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b4d4e3-5e6b-4cd2-b4f1-c2cfb07e87bd">
      <Value>122</Value>
      <Value>393</Value>
    </TaxCatchAll>
    <jca61ed375004124b06360e7e528af3a xmlns="d0b4d4e3-5e6b-4cd2-b4f1-c2cfb07e87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Human Resources</TermName>
          <TermId xmlns="http://schemas.microsoft.com/office/infopath/2007/PartnerControls">cb3a470c-90d2-41aa-a87b-b728990f2282</TermId>
        </TermInfo>
      </Terms>
    </jca61ed375004124b06360e7e528af3a>
    <a89ec2e881924649b56d136f417343cd xmlns="14b87bfc-89ff-4911-b9dc-f8526a6267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Pay Scales</TermName>
          <TermId xmlns="http://schemas.microsoft.com/office/infopath/2007/PartnerControls">bc8182bf-dda7-4c6e-8d71-4c295ba2a141</TermId>
        </TermInfo>
      </Terms>
    </a89ec2e881924649b56d136f417343c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radNetDoc" ma:contentTypeID="0x010100BF21E284049E0B4E9C13BCEFF60FE20600DE18FF97D118AE449442E56ACEED7777" ma:contentTypeVersion="3" ma:contentTypeDescription="" ma:contentTypeScope="" ma:versionID="14958f5b3373c4c36b5e0d92013e2e68">
  <xsd:schema xmlns:xsd="http://www.w3.org/2001/XMLSchema" xmlns:xs="http://www.w3.org/2001/XMLSchema" xmlns:p="http://schemas.microsoft.com/office/2006/metadata/properties" xmlns:ns2="d0b4d4e3-5e6b-4cd2-b4f1-c2cfb07e87bd" xmlns:ns3="14b87bfc-89ff-4911-b9dc-f8526a62674a" targetNamespace="http://schemas.microsoft.com/office/2006/metadata/properties" ma:root="true" ma:fieldsID="844c76de397200a8de43eead85be39de" ns2:_="" ns3:_="">
    <xsd:import namespace="d0b4d4e3-5e6b-4cd2-b4f1-c2cfb07e87bd"/>
    <xsd:import namespace="14b87bfc-89ff-4911-b9dc-f8526a62674a"/>
    <xsd:element name="properties">
      <xsd:complexType>
        <xsd:sequence>
          <xsd:element name="documentManagement">
            <xsd:complexType>
              <xsd:all>
                <xsd:element ref="ns2:jca61ed375004124b06360e7e528af3a" minOccurs="0"/>
                <xsd:element ref="ns2:TaxCatchAll" minOccurs="0"/>
                <xsd:element ref="ns2:TaxCatchAllLabel" minOccurs="0"/>
                <xsd:element ref="ns3:a89ec2e881924649b56d136f417343c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4d4e3-5e6b-4cd2-b4f1-c2cfb07e87bd" elementFormDefault="qualified">
    <xsd:import namespace="http://schemas.microsoft.com/office/2006/documentManagement/types"/>
    <xsd:import namespace="http://schemas.microsoft.com/office/infopath/2007/PartnerControls"/>
    <xsd:element name="jca61ed375004124b06360e7e528af3a" ma:index="8" nillable="true" ma:taxonomy="true" ma:internalName="jca61ed375004124b06360e7e528af3a" ma:taxonomyFieldName="BNDepartment" ma:displayName="Department" ma:indexed="true" ma:default="" ma:fieldId="{3ca61ed3-7500-4124-b063-60e7e528af3a}" ma:sspId="95ffa1d7-3c64-41f3-9f50-fdcccd4bda03" ma:termSetId="919cebc2-c505-4154-acbe-cc463165d79b" ma:anchorId="4609a5d4-f984-44ea-b8c2-60fe2b2707c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ed2c0d6-85fc-4350-9a3a-822f58bfba56}" ma:internalName="TaxCatchAll" ma:showField="CatchAllData" ma:web="d0b4d4e3-5e6b-4cd2-b4f1-c2cfb07e8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ed2c0d6-85fc-4350-9a3a-822f58bfba56}" ma:internalName="TaxCatchAllLabel" ma:readOnly="true" ma:showField="CatchAllDataLabel" ma:web="d0b4d4e3-5e6b-4cd2-b4f1-c2cfb07e8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87bfc-89ff-4911-b9dc-f8526a62674a" elementFormDefault="qualified">
    <xsd:import namespace="http://schemas.microsoft.com/office/2006/documentManagement/types"/>
    <xsd:import namespace="http://schemas.microsoft.com/office/infopath/2007/PartnerControls"/>
    <xsd:element name="a89ec2e881924649b56d136f417343cd" ma:index="12" nillable="true" ma:taxonomy="true" ma:internalName="a89ec2e881924649b56d136f417343cd" ma:taxonomyFieldName="RollupTag" ma:displayName="RollupTag" ma:default="" ma:fieldId="{a89ec2e8-8192-4649-b56d-136f417343cd}" ma:taxonomyMulti="true" ma:sspId="95ffa1d7-3c64-41f3-9f50-fdcccd4bda03" ma:termSetId="919cebc2-c505-4154-acbe-cc463165d79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DE32-9823-480C-8035-A0B7532CAFD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ACC6CEC-3D79-4DFF-9CFB-80E25B8AA26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4b87bfc-89ff-4911-b9dc-f8526a62674a"/>
    <ds:schemaRef ds:uri="d0b4d4e3-5e6b-4cd2-b4f1-c2cfb07e87b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1AD67B5-C380-4A6C-852A-BA0425A6470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218761-8ABA-40BD-8355-42AC846EB5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4d4e3-5e6b-4cd2-b4f1-c2cfb07e87bd"/>
    <ds:schemaRef ds:uri="14b87bfc-89ff-4911-b9dc-f8526a6267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01 April 2023</vt:lpstr>
      <vt:lpstr>1 April 2022</vt:lpstr>
      <vt:lpstr>1 April 2021</vt:lpstr>
      <vt:lpstr>1 April 2020</vt:lpstr>
      <vt:lpstr>1 April 2019</vt:lpstr>
      <vt:lpstr>1 April 2018</vt:lpstr>
      <vt:lpstr>1 April 2017</vt:lpstr>
      <vt:lpstr>1 April 2016</vt:lpstr>
      <vt:lpstr>1 January 2015</vt:lpstr>
      <vt:lpstr>April 2013</vt:lpstr>
      <vt:lpstr>27th September 2010</vt:lpstr>
      <vt:lpstr>April 2009</vt:lpstr>
      <vt:lpstr>April 2008(inc. arb)</vt:lpstr>
      <vt:lpstr>April 2007</vt:lpstr>
      <vt:lpstr>April 2006</vt:lpstr>
      <vt:lpstr>April 2005</vt:lpstr>
      <vt:lpstr>April 2004</vt:lpstr>
      <vt:lpstr>April 2003</vt:lpstr>
      <vt:lpstr>Oct 2002</vt:lpstr>
      <vt:lpstr>April 2002</vt:lpstr>
      <vt:lpstr>'April 2008(inc. arb)'!Print_Area</vt:lpstr>
      <vt:lpstr>'April 2009'!Print_Area</vt:lpstr>
      <vt:lpstr>'April 2009'!Print_Titles</vt:lpstr>
    </vt:vector>
  </TitlesOfParts>
  <Company>Bradford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Council pay scales</dc:title>
  <dc:creator>network manager</dc:creator>
  <cp:lastModifiedBy>Doret West</cp:lastModifiedBy>
  <cp:lastPrinted>2022-10-03T10:31:07Z</cp:lastPrinted>
  <dcterms:created xsi:type="dcterms:W3CDTF">2004-03-19T11:10:22Z</dcterms:created>
  <dcterms:modified xsi:type="dcterms:W3CDTF">2024-01-18T13:08:13Z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ca61ed375004124b06360e7e528af3a">
    <vt:lpwstr>Human Resources|cb3a470c-90d2-41aa-a87b-b728990f2282</vt:lpwstr>
  </property>
  <property fmtid="{D5CDD505-2E9C-101B-9397-08002B2CF9AE}" pid="3" name="a89ec2e881924649b56d136f417343cd">
    <vt:lpwstr>Pay Scales|bc8182bf-dda7-4c6e-8d71-4c295ba2a141</vt:lpwstr>
  </property>
  <property fmtid="{D5CDD505-2E9C-101B-9397-08002B2CF9AE}" pid="4" name="RollupTag">
    <vt:lpwstr>122;#Pay Scales|bc8182bf-dda7-4c6e-8d71-4c295ba2a141</vt:lpwstr>
  </property>
  <property fmtid="{D5CDD505-2E9C-101B-9397-08002B2CF9AE}" pid="5" name="BNDepartment">
    <vt:lpwstr>393;#Human Resources|cb3a470c-90d2-41aa-a87b-b728990f2282</vt:lpwstr>
  </property>
  <property fmtid="{D5CDD505-2E9C-101B-9397-08002B2CF9AE}" pid="6" name="TaxCatchAll">
    <vt:lpwstr>122;#;#393;#</vt:lpwstr>
  </property>
  <property fmtid="{D5CDD505-2E9C-101B-9397-08002B2CF9AE}" pid="7" name="ContentTypeId">
    <vt:lpwstr>0x010100BF21E284049E0B4E9C13BCEFF60FE20600DE18FF97D118AE449442E56ACEED7777</vt:lpwstr>
  </property>
</Properties>
</file>